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Ё\Проект закона 2019\Документы и материалы\16. Расчеты и методики МБТ\3. Субсидии\12 Субсидия на капитал.ремонт в спорт.залах\"/>
    </mc:Choice>
  </mc:AlternateContent>
  <bookViews>
    <workbookView xWindow="0" yWindow="0" windowWidth="28800" windowHeight="12135"/>
  </bookViews>
  <sheets>
    <sheet name="уточненный" sheetId="4" r:id="rId1"/>
  </sheets>
  <definedNames>
    <definedName name="_xlnm.Print_Titles" localSheetId="0">уточненный!#REF!</definedName>
    <definedName name="_xlnm.Print_Area" localSheetId="0">уточненный!$A$1:$AH$72</definedName>
  </definedNames>
  <calcPr calcId="152511"/>
</workbook>
</file>

<file path=xl/calcChain.xml><?xml version="1.0" encoding="utf-8"?>
<calcChain xmlns="http://schemas.openxmlformats.org/spreadsheetml/2006/main">
  <c r="AF49" i="4" l="1"/>
  <c r="AE49" i="4"/>
  <c r="AD49" i="4"/>
  <c r="AG49" i="4"/>
  <c r="AE48" i="4"/>
  <c r="AE47" i="4"/>
  <c r="AE46" i="4"/>
  <c r="AE45" i="4"/>
  <c r="AE44" i="4"/>
  <c r="AE43" i="4"/>
  <c r="AE42" i="4"/>
  <c r="AG41" i="4"/>
  <c r="AF41" i="4"/>
  <c r="AE41" i="4"/>
  <c r="AD41" i="4"/>
  <c r="AE40" i="4"/>
  <c r="AE38" i="4"/>
  <c r="AF37" i="4"/>
  <c r="AE37" i="4"/>
  <c r="AD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H49" i="4" l="1"/>
  <c r="AE50" i="4"/>
  <c r="AH41" i="4"/>
  <c r="AG37" i="4" l="1"/>
  <c r="AH37" i="4" s="1"/>
  <c r="AG42" i="4"/>
  <c r="AG30" i="4"/>
  <c r="AF40" i="4" l="1"/>
  <c r="AD40" i="4"/>
  <c r="AG33" i="4"/>
  <c r="AG44" i="4"/>
  <c r="AG36" i="4"/>
  <c r="AG25" i="4"/>
  <c r="AD25" i="4"/>
  <c r="AF25" i="4"/>
  <c r="AG40" i="4"/>
  <c r="AD42" i="4"/>
  <c r="AF42" i="4"/>
  <c r="AH42" i="4" s="1"/>
  <c r="AF34" i="4"/>
  <c r="AD34" i="4"/>
  <c r="AG34" i="4"/>
  <c r="AD30" i="4"/>
  <c r="AF30" i="4"/>
  <c r="AH30" i="4" s="1"/>
  <c r="AG48" i="4"/>
  <c r="AG29" i="4"/>
  <c r="AH34" i="4" l="1"/>
  <c r="AG31" i="4"/>
  <c r="AG26" i="4"/>
  <c r="AF32" i="4"/>
  <c r="AD32" i="4"/>
  <c r="AG47" i="4"/>
  <c r="AH40" i="4"/>
  <c r="AF46" i="4"/>
  <c r="AD46" i="4"/>
  <c r="AG46" i="4"/>
  <c r="AD33" i="4"/>
  <c r="AF33" i="4"/>
  <c r="AH33" i="4" s="1"/>
  <c r="AG45" i="4"/>
  <c r="AF35" i="4"/>
  <c r="AD35" i="4"/>
  <c r="AG43" i="4"/>
  <c r="AF27" i="4"/>
  <c r="AD27" i="4"/>
  <c r="AD38" i="4"/>
  <c r="AF38" i="4"/>
  <c r="AG32" i="4"/>
  <c r="AH25" i="4"/>
  <c r="AF26" i="4"/>
  <c r="AD26" i="4"/>
  <c r="AD29" i="4"/>
  <c r="AF29" i="4"/>
  <c r="AH29" i="4" s="1"/>
  <c r="AG38" i="4"/>
  <c r="AD28" i="4"/>
  <c r="AF28" i="4"/>
  <c r="AF31" i="4"/>
  <c r="AD31" i="4"/>
  <c r="AD48" i="4"/>
  <c r="AF48" i="4"/>
  <c r="AH48" i="4" s="1"/>
  <c r="AG35" i="4"/>
  <c r="AG28" i="4"/>
  <c r="AG27" i="4"/>
  <c r="AD36" i="4"/>
  <c r="AF36" i="4"/>
  <c r="AH36" i="4" s="1"/>
  <c r="AF44" i="4"/>
  <c r="AH44" i="4" s="1"/>
  <c r="AD44" i="4"/>
  <c r="AH38" i="4" l="1"/>
  <c r="AH31" i="4"/>
  <c r="AH26" i="4"/>
  <c r="AG50" i="4"/>
  <c r="AH27" i="4"/>
  <c r="AH35" i="4"/>
  <c r="AH28" i="4"/>
  <c r="AF43" i="4"/>
  <c r="AH43" i="4" s="1"/>
  <c r="AD43" i="4"/>
  <c r="AD45" i="4"/>
  <c r="AF45" i="4"/>
  <c r="AH45" i="4" s="1"/>
  <c r="AH32" i="4"/>
  <c r="AH46" i="4"/>
  <c r="AF47" i="4"/>
  <c r="AH47" i="4" s="1"/>
  <c r="AD47" i="4"/>
  <c r="AD50" i="4" l="1"/>
  <c r="AF50" i="4"/>
  <c r="AD58" i="4" l="1"/>
  <c r="AF58" i="4"/>
  <c r="AH50" i="4"/>
</calcChain>
</file>

<file path=xl/sharedStrings.xml><?xml version="1.0" encoding="utf-8"?>
<sst xmlns="http://schemas.openxmlformats.org/spreadsheetml/2006/main" count="123" uniqueCount="95">
  <si>
    <t>№</t>
  </si>
  <si>
    <t>Наименование МО</t>
  </si>
  <si>
    <t>Показатель бюджетной обеспеченности</t>
  </si>
  <si>
    <t>Соотношение долей муниципального и областного бюджета,%</t>
  </si>
  <si>
    <t>Соотношение долей муниципального и областного бюджета, тыс.руб.</t>
  </si>
  <si>
    <t>Поправочный коэффициент</t>
  </si>
  <si>
    <t>до выравнивания</t>
  </si>
  <si>
    <t>после  выравнивания</t>
  </si>
  <si>
    <t>субсидия</t>
  </si>
  <si>
    <t>местный бюджет</t>
  </si>
  <si>
    <t>Количество учащихся в образовательной организа ции (чел.)</t>
  </si>
  <si>
    <t>Размер спортивного зала (АхВ), м</t>
  </si>
  <si>
    <t>Кувандыкский городской округ</t>
  </si>
  <si>
    <t>18*9</t>
  </si>
  <si>
    <t>Соль-Илецкий городской округ</t>
  </si>
  <si>
    <t>Сорочинский городской округ</t>
  </si>
  <si>
    <t>Адамовский район</t>
  </si>
  <si>
    <t>Акбулакский район</t>
  </si>
  <si>
    <t>Бугурусланский район</t>
  </si>
  <si>
    <t>Бузулукский район</t>
  </si>
  <si>
    <t>Грачевский район</t>
  </si>
  <si>
    <t>Илекский район</t>
  </si>
  <si>
    <t>Кваркенский район</t>
  </si>
  <si>
    <t>Курманаевский район</t>
  </si>
  <si>
    <t>Красногвардейский район</t>
  </si>
  <si>
    <t>Новосергиевский район</t>
  </si>
  <si>
    <t>Октябрьский район</t>
  </si>
  <si>
    <t>Северный район</t>
  </si>
  <si>
    <t>Тоцкий район</t>
  </si>
  <si>
    <t>ИТОГО</t>
  </si>
  <si>
    <t xml:space="preserve">Потребность в финансовых средствах, тыс. руб. (19,0 тыс. рублей на 1 кв. м.)     </t>
  </si>
  <si>
    <t>Первомайский район</t>
  </si>
  <si>
    <t>Объем средств исходя из соотношения долей федерального, областного и муниципального бюджетов после применения поправочного коэффициента, тыс.руб.</t>
  </si>
  <si>
    <t xml:space="preserve">Объем средств исходя из соотношения долей   областного и муниципального бюджетов после применения поправочного коэффициента, тыс.руб. </t>
  </si>
  <si>
    <t>местный бюджет (10/15 %) от объема средств (федеральные + областные) в соответствии с уровнем софинансирования</t>
  </si>
  <si>
    <t>местный бюджет 10/15 % от объема средств областного бюджета</t>
  </si>
  <si>
    <t>К</t>
  </si>
  <si>
    <t>Контроль</t>
  </si>
  <si>
    <t>х</t>
  </si>
  <si>
    <t>Федеральный бюджет 75%, тыс. рублей</t>
  </si>
  <si>
    <t>Областной бюджет 25%, тыс. рублей</t>
  </si>
  <si>
    <t>Гайский городской округ</t>
  </si>
  <si>
    <t>Асекеевская район</t>
  </si>
  <si>
    <t>Домбаровский район</t>
  </si>
  <si>
    <t>Новоорский район</t>
  </si>
  <si>
    <t>Саракташский район</t>
  </si>
  <si>
    <t>Светлинский район</t>
  </si>
  <si>
    <t>Шарлыкский район</t>
  </si>
  <si>
    <t>15*7</t>
  </si>
  <si>
    <t>23*9</t>
  </si>
  <si>
    <t>федеральный бюджет 75 % - итого - 9 880,1</t>
  </si>
  <si>
    <t>областной бюджет 25 % - 3 293,3</t>
  </si>
  <si>
    <t>областной бюджет (85/90 %) - итого                46706,7</t>
  </si>
  <si>
    <t>ВСЕГО</t>
  </si>
  <si>
    <t>Ф,Б</t>
  </si>
  <si>
    <t>О,Б</t>
  </si>
  <si>
    <t>М,Б</t>
  </si>
  <si>
    <t>Потребность в финансовых средствах, тыс. руб. (19,0 тыс. рублей на 1 кв. м.) с учетом поправочного коэффициента, итого, тыс. рублей
гр 5 * гр 12</t>
  </si>
  <si>
    <t>Объем средств на условиях софинансирования из федерального бюджета,  тыс. рублей
гр 15 + гр 16 + гр 17</t>
  </si>
  <si>
    <t>В том числе:</t>
  </si>
  <si>
    <t>Субсидии муниципальному образованию, (85/90 %)</t>
  </si>
  <si>
    <t xml:space="preserve">средства местного бюджета (10/15 %) </t>
  </si>
  <si>
    <t>за счет средств федерального бюджета (75%)</t>
  </si>
  <si>
    <t>за счет средств областного бюджета (25%)</t>
  </si>
  <si>
    <t>Объем средств на условиях софинансирования из областного бюджета,  тыс. рублей
гр 19 + гр 20</t>
  </si>
  <si>
    <t>Переволоцкий район</t>
  </si>
  <si>
    <t>тыс. рублей</t>
  </si>
  <si>
    <t>Код БК</t>
  </si>
  <si>
    <t xml:space="preserve">Главный распорядитель средств областного бюджета </t>
  </si>
  <si>
    <t>Министерство образования Оренбургской области</t>
  </si>
  <si>
    <t>Раздел</t>
  </si>
  <si>
    <t>Образование</t>
  </si>
  <si>
    <t>Подраздел</t>
  </si>
  <si>
    <t xml:space="preserve">Государственная программа </t>
  </si>
  <si>
    <t>Государственная программа «Развитие системы образования Оренбургской области»</t>
  </si>
  <si>
    <t>02 0 00 00000</t>
  </si>
  <si>
    <t xml:space="preserve">Подпрограмма </t>
  </si>
  <si>
    <t>Подпрограмма «Развитие общего и дополнительного образования детей»</t>
  </si>
  <si>
    <t>02 3 00 00000</t>
  </si>
  <si>
    <t xml:space="preserve">Основное мероприятие </t>
  </si>
  <si>
    <t>Региональный проект «Создание условий для занятия физической культурой и спортом в сельских школах»</t>
  </si>
  <si>
    <t>02 3 Е2 00000</t>
  </si>
  <si>
    <t>Наименование межбюджетного трансферта</t>
  </si>
  <si>
    <t>Вид расходов</t>
  </si>
  <si>
    <t>Субсидии</t>
  </si>
  <si>
    <t>Документ, утверждающий методику распределения межбюджетного трансферта</t>
  </si>
  <si>
    <t>Единица измерения</t>
  </si>
  <si>
    <t xml:space="preserve">Проект постановления Правительства Оренбургской области «Об утверждении государственной программы «Об утверждении государственной программы «Развитие системы образования Оренбургской области» (проект правил предоставления субсидий) </t>
  </si>
  <si>
    <t>07</t>
  </si>
  <si>
    <t>02</t>
  </si>
  <si>
    <t>02 3 Е2 81040</t>
  </si>
  <si>
    <t>Субсидии бюджетам муниципальных образований на проведение капитального ремонта в спортивных залах общеобразовательных организаций, расположенных в сельской местности</t>
  </si>
  <si>
    <t>Расчет распределения субсидий между муниципальными образованиями Оренбургской области на 2019 год (таблица 12 приложения 16)</t>
  </si>
  <si>
    <t>Распределение субсидий бюджетам муниципальных образований на проведение капитального ремонта в спортивных залах общеобразовательных организаций, расположенных в сельской местности на 2019 год</t>
  </si>
  <si>
    <t>Общее 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</si>
</sst>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"/>
    <numFmt numFmtId="167" formatCode="0.0000000000000"/>
    <numFmt numFmtId="168" formatCode="#,##0.0"/>
    <numFmt numFmtId="169" formatCode="0.0000000000000000"/>
  </numFmts>
  <fonts count="14" x14ac:knownFonts="1"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8" fillId="0" borderId="0" xfId="0" applyFont="1" applyFill="1" applyBorder="1"/>
    <xf numFmtId="0" fontId="0" fillId="0" borderId="0" xfId="0" applyFill="1"/>
    <xf numFmtId="167" fontId="0" fillId="0" borderId="0" xfId="0" applyNumberFormat="1" applyFill="1"/>
    <xf numFmtId="0" fontId="6" fillId="0" borderId="0" xfId="0" applyFont="1" applyFill="1" applyBorder="1" applyAlignment="1">
      <alignment horizontal="center"/>
    </xf>
    <xf numFmtId="0" fontId="8" fillId="0" borderId="0" xfId="0" applyFont="1" applyFill="1"/>
    <xf numFmtId="0" fontId="5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/>
    </xf>
    <xf numFmtId="167" fontId="1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164" fontId="7" fillId="0" borderId="0" xfId="0" applyNumberFormat="1" applyFont="1" applyFill="1"/>
    <xf numFmtId="166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5" fontId="0" fillId="0" borderId="0" xfId="0" applyNumberFormat="1" applyFill="1"/>
    <xf numFmtId="164" fontId="8" fillId="0" borderId="0" xfId="0" applyNumberFormat="1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6" fillId="0" borderId="0" xfId="0" applyFont="1" applyFill="1" applyAlignment="1">
      <alignment horizontal="right"/>
    </xf>
    <xf numFmtId="168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horizontal="right" vertical="top"/>
    </xf>
    <xf numFmtId="3" fontId="1" fillId="0" borderId="1" xfId="0" applyNumberFormat="1" applyFont="1" applyFill="1" applyBorder="1" applyAlignment="1">
      <alignment vertical="top" wrapText="1"/>
    </xf>
    <xf numFmtId="168" fontId="1" fillId="0" borderId="1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/>
    <xf numFmtId="0" fontId="1" fillId="0" borderId="0" xfId="0" applyFont="1" applyFill="1"/>
    <xf numFmtId="167" fontId="1" fillId="0" borderId="0" xfId="0" applyNumberFormat="1" applyFont="1" applyFill="1"/>
    <xf numFmtId="2" fontId="1" fillId="0" borderId="0" xfId="0" applyNumberFormat="1" applyFont="1" applyFill="1"/>
    <xf numFmtId="169" fontId="1" fillId="0" borderId="0" xfId="0" applyNumberFormat="1" applyFont="1" applyFill="1"/>
    <xf numFmtId="164" fontId="1" fillId="0" borderId="0" xfId="0" applyNumberFormat="1" applyFont="1" applyFill="1"/>
    <xf numFmtId="0" fontId="10" fillId="0" borderId="0" xfId="0" applyFont="1" applyAlignment="1">
      <alignment horizontal="center"/>
    </xf>
    <xf numFmtId="0" fontId="11" fillId="0" borderId="0" xfId="0" applyFont="1" applyFill="1"/>
    <xf numFmtId="167" fontId="11" fillId="0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2" fillId="0" borderId="0" xfId="0" applyFont="1" applyFill="1"/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13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5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3" fillId="0" borderId="0" xfId="0" applyFont="1" applyAlignment="1"/>
    <xf numFmtId="0" fontId="12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14" xfId="0" applyBorder="1" applyAlignment="1"/>
    <xf numFmtId="0" fontId="1" fillId="0" borderId="0" xfId="0" applyFont="1" applyAlignment="1">
      <alignment horizontal="center"/>
    </xf>
    <xf numFmtId="0" fontId="13" fillId="0" borderId="1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8"/>
  <sheetViews>
    <sheetView tabSelected="1" view="pageBreakPreview" topLeftCell="E2" zoomScaleNormal="100" zoomScaleSheetLayoutView="100" workbookViewId="0">
      <selection activeCell="G2" sqref="G2"/>
    </sheetView>
  </sheetViews>
  <sheetFormatPr defaultRowHeight="15" x14ac:dyDescent="0.25"/>
  <cols>
    <col min="1" max="1" width="7.140625" style="2" customWidth="1"/>
    <col min="2" max="2" width="65.140625" style="2" customWidth="1"/>
    <col min="3" max="3" width="16.85546875" style="2" customWidth="1"/>
    <col min="4" max="4" width="17.5703125" style="2" customWidth="1"/>
    <col min="5" max="5" width="23.5703125" style="2" customWidth="1"/>
    <col min="6" max="6" width="19.85546875" style="2" customWidth="1"/>
    <col min="7" max="7" width="19.5703125" style="2" customWidth="1"/>
    <col min="8" max="8" width="18" style="2" customWidth="1"/>
    <col min="9" max="9" width="18.7109375" style="2" customWidth="1"/>
    <col min="10" max="10" width="19" style="2" customWidth="1"/>
    <col min="11" max="11" width="16" style="2" customWidth="1"/>
    <col min="12" max="12" width="45.85546875" style="3" customWidth="1"/>
    <col min="13" max="13" width="29.5703125" style="3" customWidth="1"/>
    <col min="14" max="15" width="29.5703125" style="3" hidden="1" customWidth="1"/>
    <col min="16" max="16" width="22.7109375" style="3" customWidth="1"/>
    <col min="17" max="17" width="20.140625" style="3" customWidth="1"/>
    <col min="18" max="18" width="26.7109375" style="3" customWidth="1"/>
    <col min="19" max="19" width="22.140625" style="3" customWidth="1"/>
    <col min="20" max="20" width="17.28515625" style="2" hidden="1" customWidth="1"/>
    <col min="21" max="21" width="28.42578125" style="2" hidden="1" customWidth="1"/>
    <col min="22" max="22" width="23" style="2" hidden="1" customWidth="1"/>
    <col min="23" max="23" width="24.140625" style="2" hidden="1" customWidth="1"/>
    <col min="24" max="24" width="24.140625" style="2" customWidth="1"/>
    <col min="25" max="25" width="23" style="2" customWidth="1"/>
    <col min="26" max="26" width="29.5703125" style="2" customWidth="1"/>
    <col min="27" max="29" width="21" style="2" hidden="1" customWidth="1"/>
    <col min="30" max="30" width="18.42578125" style="2" hidden="1" customWidth="1"/>
    <col min="31" max="31" width="14.7109375" style="2" hidden="1" customWidth="1"/>
    <col min="32" max="32" width="20.140625" style="2" hidden="1" customWidth="1"/>
    <col min="33" max="33" width="17" style="2" hidden="1" customWidth="1"/>
    <col min="34" max="34" width="17.7109375" style="2" hidden="1" customWidth="1"/>
    <col min="35" max="35" width="28.85546875" style="2" customWidth="1"/>
    <col min="36" max="16384" width="9.140625" style="2"/>
  </cols>
  <sheetData>
    <row r="2" spans="2:26" ht="18.75" x14ac:dyDescent="0.3">
      <c r="D2" s="58"/>
    </row>
    <row r="3" spans="2:26" ht="30.75" x14ac:dyDescent="0.45">
      <c r="B3" s="53"/>
      <c r="C3" s="105" t="s">
        <v>92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54"/>
      <c r="T3" s="53"/>
      <c r="U3" s="53"/>
      <c r="V3" s="53"/>
      <c r="W3" s="53"/>
      <c r="X3" s="53"/>
      <c r="Y3" s="53"/>
      <c r="Z3" s="53"/>
    </row>
    <row r="4" spans="2:26" ht="30.75" x14ac:dyDescent="0.45">
      <c r="B4" s="53"/>
      <c r="C4" s="61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54"/>
      <c r="T4" s="53"/>
      <c r="U4" s="53"/>
      <c r="V4" s="53"/>
      <c r="W4" s="53"/>
      <c r="X4" s="53"/>
      <c r="Y4" s="53"/>
      <c r="Z4" s="53"/>
    </row>
    <row r="5" spans="2:26" ht="31.5" x14ac:dyDescent="0.5">
      <c r="B5" s="53"/>
      <c r="C5" s="53"/>
      <c r="D5" s="61"/>
      <c r="E5" s="53"/>
      <c r="F5" s="53"/>
      <c r="G5" s="53"/>
      <c r="H5" s="53"/>
      <c r="I5" s="53"/>
      <c r="J5" s="53"/>
      <c r="K5" s="53"/>
      <c r="L5" s="54"/>
      <c r="M5" s="54"/>
      <c r="N5" s="54"/>
      <c r="O5" s="54"/>
      <c r="P5" s="54"/>
      <c r="Q5" s="54"/>
      <c r="R5" s="54"/>
      <c r="S5" s="54"/>
      <c r="T5" s="53"/>
      <c r="U5" s="53"/>
      <c r="V5" s="53"/>
      <c r="W5" s="53"/>
      <c r="X5" s="53"/>
      <c r="Y5" s="63"/>
      <c r="Z5" s="64" t="s">
        <v>67</v>
      </c>
    </row>
    <row r="6" spans="2:26" ht="62.25" x14ac:dyDescent="0.5">
      <c r="B6" s="65" t="s">
        <v>68</v>
      </c>
      <c r="C6" s="90" t="s">
        <v>69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54"/>
      <c r="T6" s="53"/>
      <c r="U6" s="53"/>
      <c r="V6" s="53"/>
      <c r="W6" s="53"/>
      <c r="X6" s="53"/>
      <c r="Y6" s="63"/>
      <c r="Z6" s="66">
        <v>871</v>
      </c>
    </row>
    <row r="7" spans="2:26" ht="31.5" x14ac:dyDescent="0.5">
      <c r="B7" s="65" t="s">
        <v>70</v>
      </c>
      <c r="C7" s="106" t="s">
        <v>71</v>
      </c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54"/>
      <c r="T7" s="53"/>
      <c r="U7" s="53"/>
      <c r="V7" s="53"/>
      <c r="W7" s="53"/>
      <c r="X7" s="53"/>
      <c r="Y7" s="63"/>
      <c r="Z7" s="69" t="s">
        <v>88</v>
      </c>
    </row>
    <row r="8" spans="2:26" ht="31.5" x14ac:dyDescent="0.5">
      <c r="B8" s="65" t="s">
        <v>72</v>
      </c>
      <c r="C8" s="106" t="s">
        <v>94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54"/>
      <c r="T8" s="53"/>
      <c r="U8" s="53"/>
      <c r="V8" s="53"/>
      <c r="W8" s="53"/>
      <c r="X8" s="53"/>
      <c r="Y8" s="63"/>
      <c r="Z8" s="69" t="s">
        <v>89</v>
      </c>
    </row>
    <row r="9" spans="2:26" ht="31.5" x14ac:dyDescent="0.5">
      <c r="B9" s="65" t="s">
        <v>73</v>
      </c>
      <c r="C9" s="106" t="s">
        <v>74</v>
      </c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54"/>
      <c r="T9" s="53"/>
      <c r="U9" s="53"/>
      <c r="V9" s="53"/>
      <c r="W9" s="53"/>
      <c r="X9" s="53"/>
      <c r="Y9" s="63"/>
      <c r="Z9" s="66" t="s">
        <v>75</v>
      </c>
    </row>
    <row r="10" spans="2:26" ht="31.5" x14ac:dyDescent="0.5">
      <c r="B10" s="65" t="s">
        <v>76</v>
      </c>
      <c r="C10" s="106" t="s">
        <v>77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54"/>
      <c r="T10" s="53"/>
      <c r="U10" s="53"/>
      <c r="V10" s="53"/>
      <c r="W10" s="53"/>
      <c r="X10" s="53"/>
      <c r="Y10" s="63"/>
      <c r="Z10" s="66" t="s">
        <v>78</v>
      </c>
    </row>
    <row r="11" spans="2:26" ht="31.5" x14ac:dyDescent="0.5">
      <c r="B11" s="65" t="s">
        <v>79</v>
      </c>
      <c r="C11" s="90" t="s">
        <v>80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54"/>
      <c r="T11" s="53"/>
      <c r="U11" s="53"/>
      <c r="V11" s="53"/>
      <c r="W11" s="53"/>
      <c r="X11" s="53"/>
      <c r="Y11" s="63"/>
      <c r="Z11" s="66" t="s">
        <v>81</v>
      </c>
    </row>
    <row r="12" spans="2:26" ht="28.5" customHeight="1" x14ac:dyDescent="0.5">
      <c r="B12" s="65" t="s">
        <v>82</v>
      </c>
      <c r="C12" s="90" t="s">
        <v>91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91"/>
      <c r="T12" s="91"/>
      <c r="U12" s="91"/>
      <c r="V12" s="91"/>
      <c r="W12" s="91"/>
      <c r="X12" s="91"/>
      <c r="Y12" s="104"/>
      <c r="Z12" s="66" t="s">
        <v>90</v>
      </c>
    </row>
    <row r="13" spans="2:26" ht="31.5" x14ac:dyDescent="0.5">
      <c r="B13" s="65" t="s">
        <v>83</v>
      </c>
      <c r="C13" s="90" t="s">
        <v>84</v>
      </c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54"/>
      <c r="T13" s="53"/>
      <c r="U13" s="53"/>
      <c r="V13" s="53"/>
      <c r="W13" s="53"/>
      <c r="X13" s="53"/>
      <c r="Y13" s="63"/>
      <c r="Z13" s="66">
        <v>520</v>
      </c>
    </row>
    <row r="14" spans="2:26" ht="93" x14ac:dyDescent="0.5">
      <c r="B14" s="65" t="s">
        <v>85</v>
      </c>
      <c r="C14" s="79" t="s">
        <v>87</v>
      </c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54"/>
      <c r="T14" s="53"/>
      <c r="U14" s="53"/>
      <c r="V14" s="53"/>
      <c r="W14" s="53"/>
      <c r="X14" s="53"/>
      <c r="Y14" s="63"/>
      <c r="Z14" s="67"/>
    </row>
    <row r="15" spans="2:26" ht="31.5" x14ac:dyDescent="0.5">
      <c r="B15" s="65" t="s">
        <v>86</v>
      </c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S15" s="54"/>
      <c r="T15" s="53"/>
      <c r="U15" s="53"/>
      <c r="V15" s="53"/>
      <c r="W15" s="53"/>
      <c r="X15" s="53"/>
      <c r="Y15" s="63"/>
      <c r="Z15" s="68" t="s">
        <v>66</v>
      </c>
    </row>
    <row r="16" spans="2:26" ht="23.25" x14ac:dyDescent="0.3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S16" s="60"/>
      <c r="T16" s="59"/>
      <c r="U16" s="59"/>
      <c r="V16" s="59"/>
      <c r="W16" s="59"/>
      <c r="X16" s="59"/>
      <c r="Y16" s="59"/>
      <c r="Z16" s="59"/>
    </row>
    <row r="17" spans="1:35" ht="75" customHeight="1" x14ac:dyDescent="0.25">
      <c r="A17" s="92" t="s">
        <v>93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</row>
    <row r="19" spans="1:35" ht="21" x14ac:dyDescent="0.35">
      <c r="Z19" s="38" t="s">
        <v>66</v>
      </c>
    </row>
    <row r="20" spans="1:35" ht="109.5" customHeight="1" x14ac:dyDescent="0.35">
      <c r="A20" s="96" t="s">
        <v>0</v>
      </c>
      <c r="B20" s="73" t="s">
        <v>1</v>
      </c>
      <c r="C20" s="93" t="s">
        <v>10</v>
      </c>
      <c r="D20" s="73" t="s">
        <v>11</v>
      </c>
      <c r="E20" s="86" t="s">
        <v>30</v>
      </c>
      <c r="F20" s="99" t="s">
        <v>2</v>
      </c>
      <c r="G20" s="100"/>
      <c r="H20" s="99" t="s">
        <v>3</v>
      </c>
      <c r="I20" s="100"/>
      <c r="J20" s="99" t="s">
        <v>4</v>
      </c>
      <c r="K20" s="100"/>
      <c r="L20" s="70" t="s">
        <v>5</v>
      </c>
      <c r="M20" s="73" t="s">
        <v>57</v>
      </c>
      <c r="N20" s="42"/>
      <c r="O20" s="42"/>
      <c r="P20" s="73" t="s">
        <v>58</v>
      </c>
      <c r="Q20" s="81" t="s">
        <v>59</v>
      </c>
      <c r="R20" s="85"/>
      <c r="S20" s="82"/>
      <c r="T20" s="86"/>
      <c r="U20" s="81" t="s">
        <v>32</v>
      </c>
      <c r="V20" s="85"/>
      <c r="W20" s="82"/>
      <c r="X20" s="73" t="s">
        <v>64</v>
      </c>
      <c r="Y20" s="81" t="s">
        <v>33</v>
      </c>
      <c r="Z20" s="82"/>
      <c r="AA20" s="93" t="s">
        <v>36</v>
      </c>
      <c r="AB20" s="93" t="s">
        <v>39</v>
      </c>
      <c r="AC20" s="93" t="s">
        <v>40</v>
      </c>
      <c r="AD20" s="93" t="s">
        <v>37</v>
      </c>
      <c r="AE20" s="76" t="s">
        <v>53</v>
      </c>
      <c r="AF20" s="77"/>
      <c r="AG20" s="77"/>
      <c r="AH20" s="77"/>
    </row>
    <row r="21" spans="1:35" ht="67.5" customHeight="1" x14ac:dyDescent="0.35">
      <c r="A21" s="97"/>
      <c r="B21" s="74"/>
      <c r="C21" s="94"/>
      <c r="D21" s="74"/>
      <c r="E21" s="87"/>
      <c r="F21" s="101"/>
      <c r="G21" s="102"/>
      <c r="H21" s="101"/>
      <c r="I21" s="102"/>
      <c r="J21" s="101"/>
      <c r="K21" s="102"/>
      <c r="L21" s="71"/>
      <c r="M21" s="74"/>
      <c r="N21" s="42"/>
      <c r="O21" s="42"/>
      <c r="P21" s="74"/>
      <c r="Q21" s="83" t="s">
        <v>60</v>
      </c>
      <c r="R21" s="84"/>
      <c r="S21" s="73" t="s">
        <v>61</v>
      </c>
      <c r="T21" s="87"/>
      <c r="U21" s="41"/>
      <c r="V21" s="41"/>
      <c r="W21" s="41"/>
      <c r="X21" s="74"/>
      <c r="Y21" s="41"/>
      <c r="Z21" s="41"/>
      <c r="AA21" s="94"/>
      <c r="AB21" s="94"/>
      <c r="AC21" s="94"/>
      <c r="AD21" s="94"/>
      <c r="AE21" s="4"/>
      <c r="AF21" s="46"/>
      <c r="AG21" s="46"/>
      <c r="AH21" s="46"/>
    </row>
    <row r="22" spans="1:35" ht="126.75" customHeight="1" x14ac:dyDescent="0.45">
      <c r="A22" s="98"/>
      <c r="B22" s="75"/>
      <c r="C22" s="95"/>
      <c r="D22" s="75"/>
      <c r="E22" s="88"/>
      <c r="F22" s="44" t="s">
        <v>6</v>
      </c>
      <c r="G22" s="44" t="s">
        <v>7</v>
      </c>
      <c r="H22" s="42" t="s">
        <v>8</v>
      </c>
      <c r="I22" s="42" t="s">
        <v>9</v>
      </c>
      <c r="J22" s="42" t="s">
        <v>8</v>
      </c>
      <c r="K22" s="42" t="s">
        <v>9</v>
      </c>
      <c r="L22" s="72"/>
      <c r="M22" s="75"/>
      <c r="N22" s="51"/>
      <c r="O22" s="51"/>
      <c r="P22" s="75"/>
      <c r="Q22" s="42" t="s">
        <v>62</v>
      </c>
      <c r="R22" s="42" t="s">
        <v>63</v>
      </c>
      <c r="S22" s="75"/>
      <c r="T22" s="88"/>
      <c r="U22" s="42" t="s">
        <v>50</v>
      </c>
      <c r="V22" s="42" t="s">
        <v>51</v>
      </c>
      <c r="W22" s="42" t="s">
        <v>34</v>
      </c>
      <c r="X22" s="75"/>
      <c r="Y22" s="42" t="s">
        <v>52</v>
      </c>
      <c r="Z22" s="42" t="s">
        <v>35</v>
      </c>
      <c r="AA22" s="95"/>
      <c r="AB22" s="95"/>
      <c r="AC22" s="95"/>
      <c r="AD22" s="95"/>
      <c r="AE22" s="5" t="s">
        <v>54</v>
      </c>
      <c r="AF22" s="5" t="s">
        <v>55</v>
      </c>
      <c r="AG22" s="5" t="s">
        <v>56</v>
      </c>
      <c r="AH22" s="1" t="s">
        <v>29</v>
      </c>
    </row>
    <row r="23" spans="1:35" ht="28.5" x14ac:dyDescent="0.45">
      <c r="A23" s="43">
        <v>1</v>
      </c>
      <c r="B23" s="42">
        <v>2</v>
      </c>
      <c r="C23" s="41">
        <v>3</v>
      </c>
      <c r="D23" s="42">
        <v>4</v>
      </c>
      <c r="E23" s="44">
        <v>5</v>
      </c>
      <c r="F23" s="44">
        <v>6</v>
      </c>
      <c r="G23" s="44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/>
      <c r="O23" s="42"/>
      <c r="P23" s="42">
        <v>14</v>
      </c>
      <c r="Q23" s="42">
        <v>15</v>
      </c>
      <c r="R23" s="42">
        <v>16</v>
      </c>
      <c r="S23" s="42">
        <v>17</v>
      </c>
      <c r="T23" s="44"/>
      <c r="U23" s="42"/>
      <c r="V23" s="42"/>
      <c r="W23" s="42"/>
      <c r="X23" s="42">
        <v>18</v>
      </c>
      <c r="Y23" s="42">
        <v>19</v>
      </c>
      <c r="Z23" s="42">
        <v>20</v>
      </c>
      <c r="AA23" s="45"/>
      <c r="AB23" s="45"/>
      <c r="AC23" s="45"/>
      <c r="AD23" s="45"/>
      <c r="AE23" s="5"/>
      <c r="AF23" s="5"/>
      <c r="AG23" s="5"/>
      <c r="AH23" s="1"/>
    </row>
    <row r="24" spans="1:35" ht="30.75" hidden="1" x14ac:dyDescent="0.25">
      <c r="A24" s="6">
        <v>1</v>
      </c>
      <c r="B24" s="52"/>
      <c r="C24" s="7"/>
      <c r="D24" s="7"/>
      <c r="E24" s="30"/>
      <c r="F24" s="8"/>
      <c r="G24" s="8"/>
      <c r="H24" s="9"/>
      <c r="I24" s="9"/>
      <c r="J24" s="9"/>
      <c r="K24" s="9"/>
      <c r="L24" s="10"/>
      <c r="M24" s="10"/>
      <c r="N24" s="10"/>
      <c r="O24" s="10"/>
      <c r="P24" s="10"/>
      <c r="Q24" s="10"/>
      <c r="R24" s="10"/>
      <c r="S24" s="10"/>
      <c r="T24" s="9"/>
      <c r="U24" s="11"/>
      <c r="V24" s="11"/>
      <c r="W24" s="11"/>
      <c r="X24" s="11"/>
      <c r="Y24" s="11"/>
      <c r="Z24" s="11"/>
      <c r="AA24" s="12"/>
      <c r="AB24" s="12"/>
      <c r="AC24" s="12"/>
      <c r="AD24" s="12"/>
    </row>
    <row r="25" spans="1:35" ht="30.75" x14ac:dyDescent="0.4">
      <c r="A25" s="13">
        <v>1</v>
      </c>
      <c r="B25" s="34" t="s">
        <v>41</v>
      </c>
      <c r="C25" s="7">
        <v>149</v>
      </c>
      <c r="D25" s="14" t="s">
        <v>13</v>
      </c>
      <c r="E25" s="47">
        <v>3078</v>
      </c>
      <c r="F25" s="8">
        <v>0.90210000000000001</v>
      </c>
      <c r="G25" s="8">
        <v>1.5648</v>
      </c>
      <c r="H25" s="9">
        <v>90</v>
      </c>
      <c r="I25" s="9">
        <v>10</v>
      </c>
      <c r="J25" s="39">
        <v>2770.2</v>
      </c>
      <c r="K25" s="11">
        <v>307.8</v>
      </c>
      <c r="L25" s="48">
        <v>0.86720164287224599</v>
      </c>
      <c r="M25" s="40">
        <v>2669.2</v>
      </c>
      <c r="N25" s="40">
        <v>66532.399999999994</v>
      </c>
      <c r="O25" s="40">
        <v>9880.1</v>
      </c>
      <c r="P25" s="40">
        <v>587.20000000000005</v>
      </c>
      <c r="Q25" s="11">
        <v>396.4</v>
      </c>
      <c r="R25" s="11">
        <v>132.1</v>
      </c>
      <c r="S25" s="16">
        <v>58.7</v>
      </c>
      <c r="T25" s="9">
        <v>2284.1</v>
      </c>
      <c r="U25" s="11">
        <v>396.4</v>
      </c>
      <c r="V25" s="11">
        <v>132.1</v>
      </c>
      <c r="W25" s="11">
        <v>93.3</v>
      </c>
      <c r="X25" s="39">
        <v>2082</v>
      </c>
      <c r="Y25" s="39">
        <v>1873.8</v>
      </c>
      <c r="Z25" s="39">
        <v>208.20000000000005</v>
      </c>
      <c r="AA25" s="11">
        <v>76722</v>
      </c>
      <c r="AB25" s="11">
        <v>9880.1</v>
      </c>
      <c r="AC25" s="11">
        <v>3293.3</v>
      </c>
      <c r="AD25" s="11">
        <f t="shared" ref="AD25:AD49" si="0">SUM(U25+V25+Y25)</f>
        <v>2402.3000000000002</v>
      </c>
      <c r="AE25" s="17">
        <f>SUM(U25)</f>
        <v>396.4</v>
      </c>
      <c r="AF25" s="17">
        <f>SUM(V25+Y25)</f>
        <v>2005.8999999999999</v>
      </c>
      <c r="AG25" s="17">
        <f>SUM(W25+Z25)</f>
        <v>301.50000000000006</v>
      </c>
      <c r="AH25" s="17">
        <f>SUM(AE25:AG25)</f>
        <v>2703.7999999999997</v>
      </c>
      <c r="AI25" s="17"/>
    </row>
    <row r="26" spans="1:35" ht="30.75" x14ac:dyDescent="0.4">
      <c r="A26" s="13">
        <v>2</v>
      </c>
      <c r="B26" s="34" t="s">
        <v>12</v>
      </c>
      <c r="C26" s="7">
        <v>110</v>
      </c>
      <c r="D26" s="14" t="s">
        <v>13</v>
      </c>
      <c r="E26" s="47">
        <v>3078</v>
      </c>
      <c r="F26" s="8">
        <v>0.30130000000000001</v>
      </c>
      <c r="G26" s="8">
        <v>1.5141</v>
      </c>
      <c r="H26" s="9">
        <v>90</v>
      </c>
      <c r="I26" s="9">
        <v>10</v>
      </c>
      <c r="J26" s="39">
        <v>2770.2</v>
      </c>
      <c r="K26" s="11">
        <v>307.8</v>
      </c>
      <c r="L26" s="48">
        <v>0.86720164287224599</v>
      </c>
      <c r="M26" s="40">
        <v>2669.2</v>
      </c>
      <c r="N26" s="40">
        <v>66532.399999999994</v>
      </c>
      <c r="O26" s="40">
        <v>9880.1</v>
      </c>
      <c r="P26" s="40">
        <v>587.20000000000005</v>
      </c>
      <c r="Q26" s="11">
        <v>396.4</v>
      </c>
      <c r="R26" s="11">
        <v>132.1</v>
      </c>
      <c r="S26" s="16">
        <v>58.7</v>
      </c>
      <c r="T26" s="9">
        <v>2418.5</v>
      </c>
      <c r="U26" s="11">
        <v>396.4</v>
      </c>
      <c r="V26" s="11">
        <v>132.1</v>
      </c>
      <c r="W26" s="11">
        <v>58.7</v>
      </c>
      <c r="X26" s="39">
        <v>2082</v>
      </c>
      <c r="Y26" s="39">
        <v>1873.8</v>
      </c>
      <c r="Z26" s="39">
        <v>208.20000000000005</v>
      </c>
      <c r="AA26" s="11">
        <v>76722</v>
      </c>
      <c r="AB26" s="11">
        <v>9880.1</v>
      </c>
      <c r="AC26" s="11">
        <v>3293.3</v>
      </c>
      <c r="AD26" s="11">
        <f t="shared" si="0"/>
        <v>2402.3000000000002</v>
      </c>
      <c r="AE26" s="17">
        <f t="shared" ref="AE26:AE49" si="1">SUM(U26)</f>
        <v>396.4</v>
      </c>
      <c r="AF26" s="17">
        <f t="shared" ref="AF26:AG49" si="2">SUM(V26+Y26)</f>
        <v>2005.8999999999999</v>
      </c>
      <c r="AG26" s="17">
        <f t="shared" si="2"/>
        <v>266.90000000000003</v>
      </c>
      <c r="AH26" s="17">
        <f t="shared" ref="AH26:AH50" si="3">SUM(AE26:AG26)</f>
        <v>2669.2</v>
      </c>
      <c r="AI26" s="17"/>
    </row>
    <row r="27" spans="1:35" ht="30.75" x14ac:dyDescent="0.4">
      <c r="A27" s="43">
        <v>3</v>
      </c>
      <c r="B27" s="35" t="s">
        <v>14</v>
      </c>
      <c r="C27" s="19">
        <v>122</v>
      </c>
      <c r="D27" s="19" t="s">
        <v>13</v>
      </c>
      <c r="E27" s="47">
        <v>3078</v>
      </c>
      <c r="F27" s="8">
        <v>0.51739999999999997</v>
      </c>
      <c r="G27" s="18">
        <v>1.5163</v>
      </c>
      <c r="H27" s="9">
        <v>90</v>
      </c>
      <c r="I27" s="9">
        <v>10</v>
      </c>
      <c r="J27" s="39">
        <v>2770.2</v>
      </c>
      <c r="K27" s="11">
        <v>307.8</v>
      </c>
      <c r="L27" s="48">
        <v>0.86720164287224599</v>
      </c>
      <c r="M27" s="40">
        <v>2669.2</v>
      </c>
      <c r="N27" s="40">
        <v>66532.399999999994</v>
      </c>
      <c r="O27" s="40">
        <v>9880.1</v>
      </c>
      <c r="P27" s="40">
        <v>587.20000000000005</v>
      </c>
      <c r="Q27" s="11">
        <v>396.4</v>
      </c>
      <c r="R27" s="11">
        <v>132.1</v>
      </c>
      <c r="S27" s="16">
        <v>58.7</v>
      </c>
      <c r="T27" s="11">
        <v>2418.5</v>
      </c>
      <c r="U27" s="11">
        <v>396.4</v>
      </c>
      <c r="V27" s="11">
        <v>132.1</v>
      </c>
      <c r="W27" s="11">
        <v>58.7</v>
      </c>
      <c r="X27" s="39">
        <v>2082</v>
      </c>
      <c r="Y27" s="39">
        <v>1873.8</v>
      </c>
      <c r="Z27" s="39">
        <v>208.20000000000005</v>
      </c>
      <c r="AA27" s="11">
        <v>76722</v>
      </c>
      <c r="AB27" s="11">
        <v>9880.1</v>
      </c>
      <c r="AC27" s="11">
        <v>3293.3</v>
      </c>
      <c r="AD27" s="11">
        <f t="shared" si="0"/>
        <v>2402.3000000000002</v>
      </c>
      <c r="AE27" s="17">
        <f t="shared" si="1"/>
        <v>396.4</v>
      </c>
      <c r="AF27" s="17">
        <f t="shared" si="2"/>
        <v>2005.8999999999999</v>
      </c>
      <c r="AG27" s="17">
        <f t="shared" si="2"/>
        <v>266.90000000000003</v>
      </c>
      <c r="AH27" s="17">
        <f t="shared" si="3"/>
        <v>2669.2</v>
      </c>
      <c r="AI27" s="17"/>
    </row>
    <row r="28" spans="1:35" ht="30.75" x14ac:dyDescent="0.4">
      <c r="A28" s="21">
        <v>4</v>
      </c>
      <c r="B28" s="30" t="s">
        <v>15</v>
      </c>
      <c r="C28" s="19">
        <v>89</v>
      </c>
      <c r="D28" s="19" t="s">
        <v>13</v>
      </c>
      <c r="E28" s="47">
        <v>3078</v>
      </c>
      <c r="F28" s="20">
        <v>0.75</v>
      </c>
      <c r="G28" s="18">
        <v>1.5456000000000001</v>
      </c>
      <c r="H28" s="9">
        <v>90</v>
      </c>
      <c r="I28" s="9">
        <v>10</v>
      </c>
      <c r="J28" s="39">
        <v>2770.2</v>
      </c>
      <c r="K28" s="11">
        <v>307.8</v>
      </c>
      <c r="L28" s="48">
        <v>0.86720164287224599</v>
      </c>
      <c r="M28" s="40">
        <v>2669.2</v>
      </c>
      <c r="N28" s="40">
        <v>66532.399999999994</v>
      </c>
      <c r="O28" s="40">
        <v>9880.1</v>
      </c>
      <c r="P28" s="40">
        <v>587.20000000000005</v>
      </c>
      <c r="Q28" s="11">
        <v>396.4</v>
      </c>
      <c r="R28" s="11">
        <v>132.1</v>
      </c>
      <c r="S28" s="16">
        <v>58.7</v>
      </c>
      <c r="T28" s="9">
        <v>2284.1</v>
      </c>
      <c r="U28" s="11">
        <v>396.4</v>
      </c>
      <c r="V28" s="11">
        <v>132.1</v>
      </c>
      <c r="W28" s="11">
        <v>93.3</v>
      </c>
      <c r="X28" s="39">
        <v>2082</v>
      </c>
      <c r="Y28" s="39">
        <v>1873.8</v>
      </c>
      <c r="Z28" s="39">
        <v>208.20000000000005</v>
      </c>
      <c r="AA28" s="11">
        <v>76722</v>
      </c>
      <c r="AB28" s="11">
        <v>9880.1</v>
      </c>
      <c r="AC28" s="11">
        <v>3293.3</v>
      </c>
      <c r="AD28" s="11">
        <f t="shared" si="0"/>
        <v>2402.3000000000002</v>
      </c>
      <c r="AE28" s="17">
        <f t="shared" si="1"/>
        <v>396.4</v>
      </c>
      <c r="AF28" s="17">
        <f t="shared" si="2"/>
        <v>2005.8999999999999</v>
      </c>
      <c r="AG28" s="17">
        <f t="shared" si="2"/>
        <v>301.50000000000006</v>
      </c>
      <c r="AH28" s="17">
        <f t="shared" si="3"/>
        <v>2703.7999999999997</v>
      </c>
      <c r="AI28" s="17"/>
    </row>
    <row r="29" spans="1:35" ht="30.75" x14ac:dyDescent="0.4">
      <c r="A29" s="21">
        <v>5</v>
      </c>
      <c r="B29" s="30" t="s">
        <v>16</v>
      </c>
      <c r="C29" s="19">
        <v>108</v>
      </c>
      <c r="D29" s="19" t="s">
        <v>13</v>
      </c>
      <c r="E29" s="47">
        <v>3078</v>
      </c>
      <c r="F29" s="20">
        <v>0.20730000000000001</v>
      </c>
      <c r="G29" s="18">
        <v>1.5141</v>
      </c>
      <c r="H29" s="9">
        <v>90</v>
      </c>
      <c r="I29" s="9">
        <v>10</v>
      </c>
      <c r="J29" s="39">
        <v>2770.2</v>
      </c>
      <c r="K29" s="11">
        <v>307.8</v>
      </c>
      <c r="L29" s="48">
        <v>0.86720164287224599</v>
      </c>
      <c r="M29" s="40">
        <v>2669.2</v>
      </c>
      <c r="N29" s="40">
        <v>66532.399999999994</v>
      </c>
      <c r="O29" s="40">
        <v>9880.1</v>
      </c>
      <c r="P29" s="40">
        <v>587.20000000000005</v>
      </c>
      <c r="Q29" s="11">
        <v>396.4</v>
      </c>
      <c r="R29" s="11">
        <v>132.1</v>
      </c>
      <c r="S29" s="16">
        <v>58.7</v>
      </c>
      <c r="T29" s="9">
        <v>2418.5</v>
      </c>
      <c r="U29" s="11">
        <v>396.4</v>
      </c>
      <c r="V29" s="11">
        <v>132.1</v>
      </c>
      <c r="W29" s="11">
        <v>58.7</v>
      </c>
      <c r="X29" s="39">
        <v>2082</v>
      </c>
      <c r="Y29" s="39">
        <v>1873.8</v>
      </c>
      <c r="Z29" s="39">
        <v>208.20000000000005</v>
      </c>
      <c r="AA29" s="11">
        <v>76722</v>
      </c>
      <c r="AB29" s="11">
        <v>9880.1</v>
      </c>
      <c r="AC29" s="11">
        <v>3293.3</v>
      </c>
      <c r="AD29" s="11">
        <f t="shared" si="0"/>
        <v>2402.3000000000002</v>
      </c>
      <c r="AE29" s="17">
        <f t="shared" si="1"/>
        <v>396.4</v>
      </c>
      <c r="AF29" s="17">
        <f t="shared" si="2"/>
        <v>2005.8999999999999</v>
      </c>
      <c r="AG29" s="17">
        <f t="shared" si="2"/>
        <v>266.90000000000003</v>
      </c>
      <c r="AH29" s="17">
        <f t="shared" si="3"/>
        <v>2669.2</v>
      </c>
      <c r="AI29" s="17"/>
    </row>
    <row r="30" spans="1:35" ht="30.75" x14ac:dyDescent="0.4">
      <c r="A30" s="21">
        <v>6</v>
      </c>
      <c r="B30" s="30" t="s">
        <v>17</v>
      </c>
      <c r="C30" s="7">
        <v>119</v>
      </c>
      <c r="D30" s="7" t="s">
        <v>13</v>
      </c>
      <c r="E30" s="47">
        <v>3078</v>
      </c>
      <c r="F30" s="20">
        <v>0.15959999999999999</v>
      </c>
      <c r="G30" s="18">
        <v>1.5141</v>
      </c>
      <c r="H30" s="9">
        <v>90</v>
      </c>
      <c r="I30" s="9">
        <v>10</v>
      </c>
      <c r="J30" s="39">
        <v>2770.2</v>
      </c>
      <c r="K30" s="11">
        <v>307.8</v>
      </c>
      <c r="L30" s="48">
        <v>0.86720164287224599</v>
      </c>
      <c r="M30" s="40">
        <v>2669.2</v>
      </c>
      <c r="N30" s="40">
        <v>66532.399999999994</v>
      </c>
      <c r="O30" s="40">
        <v>9880.1</v>
      </c>
      <c r="P30" s="40">
        <v>587.20000000000005</v>
      </c>
      <c r="Q30" s="11">
        <v>396.4</v>
      </c>
      <c r="R30" s="11">
        <v>132.1</v>
      </c>
      <c r="S30" s="16">
        <v>58.7</v>
      </c>
      <c r="T30" s="11">
        <v>2418.5</v>
      </c>
      <c r="U30" s="11">
        <v>396.4</v>
      </c>
      <c r="V30" s="11">
        <v>132.1</v>
      </c>
      <c r="W30" s="11">
        <v>58.7</v>
      </c>
      <c r="X30" s="39">
        <v>2082</v>
      </c>
      <c r="Y30" s="39">
        <v>1873.8</v>
      </c>
      <c r="Z30" s="39">
        <v>208.20000000000005</v>
      </c>
      <c r="AA30" s="11">
        <v>76722</v>
      </c>
      <c r="AB30" s="11">
        <v>9880.1</v>
      </c>
      <c r="AC30" s="11">
        <v>3293.3</v>
      </c>
      <c r="AD30" s="11">
        <f t="shared" si="0"/>
        <v>2402.3000000000002</v>
      </c>
      <c r="AE30" s="17">
        <f t="shared" si="1"/>
        <v>396.4</v>
      </c>
      <c r="AF30" s="17">
        <f t="shared" si="2"/>
        <v>2005.8999999999999</v>
      </c>
      <c r="AG30" s="17">
        <f t="shared" si="2"/>
        <v>266.90000000000003</v>
      </c>
      <c r="AH30" s="17">
        <f t="shared" si="3"/>
        <v>2669.2</v>
      </c>
      <c r="AI30" s="17"/>
    </row>
    <row r="31" spans="1:35" ht="30.75" x14ac:dyDescent="0.4">
      <c r="A31" s="21">
        <v>7</v>
      </c>
      <c r="B31" s="30" t="s">
        <v>42</v>
      </c>
      <c r="C31" s="19">
        <v>101</v>
      </c>
      <c r="D31" s="19" t="s">
        <v>13</v>
      </c>
      <c r="E31" s="47">
        <v>3078</v>
      </c>
      <c r="F31" s="22">
        <v>0.26879999999999998</v>
      </c>
      <c r="G31" s="18">
        <v>1.5141</v>
      </c>
      <c r="H31" s="9">
        <v>90</v>
      </c>
      <c r="I31" s="9">
        <v>10</v>
      </c>
      <c r="J31" s="39">
        <v>2770.2</v>
      </c>
      <c r="K31" s="11">
        <v>307.8</v>
      </c>
      <c r="L31" s="48">
        <v>0.86720164287224599</v>
      </c>
      <c r="M31" s="40">
        <v>2669.2</v>
      </c>
      <c r="N31" s="40">
        <v>66532.399999999994</v>
      </c>
      <c r="O31" s="40">
        <v>9880.1</v>
      </c>
      <c r="P31" s="40">
        <v>587.20000000000005</v>
      </c>
      <c r="Q31" s="11">
        <v>396.4</v>
      </c>
      <c r="R31" s="11">
        <v>132.1</v>
      </c>
      <c r="S31" s="16">
        <v>58.7</v>
      </c>
      <c r="T31" s="11">
        <v>2418.5</v>
      </c>
      <c r="U31" s="11">
        <v>396.4</v>
      </c>
      <c r="V31" s="11">
        <v>132.1</v>
      </c>
      <c r="W31" s="11">
        <v>58.7</v>
      </c>
      <c r="X31" s="39">
        <v>2082</v>
      </c>
      <c r="Y31" s="39">
        <v>1873.8</v>
      </c>
      <c r="Z31" s="39">
        <v>208.20000000000005</v>
      </c>
      <c r="AA31" s="11">
        <v>76722</v>
      </c>
      <c r="AB31" s="11">
        <v>9880.1</v>
      </c>
      <c r="AC31" s="11">
        <v>3293.3</v>
      </c>
      <c r="AD31" s="11">
        <f t="shared" si="0"/>
        <v>2402.3000000000002</v>
      </c>
      <c r="AE31" s="17">
        <f t="shared" si="1"/>
        <v>396.4</v>
      </c>
      <c r="AF31" s="17">
        <f t="shared" si="2"/>
        <v>2005.8999999999999</v>
      </c>
      <c r="AG31" s="17">
        <f t="shared" si="2"/>
        <v>266.90000000000003</v>
      </c>
      <c r="AH31" s="17">
        <f t="shared" si="3"/>
        <v>2669.2</v>
      </c>
      <c r="AI31" s="17"/>
    </row>
    <row r="32" spans="1:35" ht="30.75" x14ac:dyDescent="0.4">
      <c r="A32" s="21">
        <v>8</v>
      </c>
      <c r="B32" s="30" t="s">
        <v>18</v>
      </c>
      <c r="C32" s="19">
        <v>77</v>
      </c>
      <c r="D32" s="19" t="s">
        <v>13</v>
      </c>
      <c r="E32" s="47">
        <v>3078</v>
      </c>
      <c r="F32" s="20">
        <v>0.21410000000000001</v>
      </c>
      <c r="G32" s="18">
        <v>1.5141</v>
      </c>
      <c r="H32" s="9">
        <v>90</v>
      </c>
      <c r="I32" s="9">
        <v>10</v>
      </c>
      <c r="J32" s="39">
        <v>2770.2</v>
      </c>
      <c r="K32" s="11">
        <v>307.8</v>
      </c>
      <c r="L32" s="48">
        <v>0.86720164287224599</v>
      </c>
      <c r="M32" s="40">
        <v>2669.2</v>
      </c>
      <c r="N32" s="40">
        <v>66532.399999999994</v>
      </c>
      <c r="O32" s="40">
        <v>9880.1</v>
      </c>
      <c r="P32" s="40">
        <v>587.20000000000005</v>
      </c>
      <c r="Q32" s="11">
        <v>396.4</v>
      </c>
      <c r="R32" s="11">
        <v>132.1</v>
      </c>
      <c r="S32" s="16">
        <v>58.7</v>
      </c>
      <c r="T32" s="9">
        <v>2418.5</v>
      </c>
      <c r="U32" s="11">
        <v>396.4</v>
      </c>
      <c r="V32" s="11">
        <v>132.1</v>
      </c>
      <c r="W32" s="11">
        <v>58.7</v>
      </c>
      <c r="X32" s="39">
        <v>2082</v>
      </c>
      <c r="Y32" s="39">
        <v>1873.8</v>
      </c>
      <c r="Z32" s="39">
        <v>208.20000000000005</v>
      </c>
      <c r="AA32" s="11">
        <v>76722</v>
      </c>
      <c r="AB32" s="11">
        <v>9880.1</v>
      </c>
      <c r="AC32" s="11">
        <v>3293.3</v>
      </c>
      <c r="AD32" s="11">
        <f t="shared" si="0"/>
        <v>2402.3000000000002</v>
      </c>
      <c r="AE32" s="17">
        <f t="shared" si="1"/>
        <v>396.4</v>
      </c>
      <c r="AF32" s="17">
        <f t="shared" si="2"/>
        <v>2005.8999999999999</v>
      </c>
      <c r="AG32" s="17">
        <f t="shared" si="2"/>
        <v>266.90000000000003</v>
      </c>
      <c r="AH32" s="17">
        <f t="shared" si="3"/>
        <v>2669.2</v>
      </c>
      <c r="AI32" s="17"/>
    </row>
    <row r="33" spans="1:35" ht="30.75" x14ac:dyDescent="0.4">
      <c r="A33" s="21">
        <v>9</v>
      </c>
      <c r="B33" s="30" t="s">
        <v>19</v>
      </c>
      <c r="C33" s="19">
        <v>100</v>
      </c>
      <c r="D33" s="19" t="s">
        <v>13</v>
      </c>
      <c r="E33" s="47">
        <v>3078</v>
      </c>
      <c r="F33" s="20">
        <v>0.35199999999999998</v>
      </c>
      <c r="G33" s="18">
        <v>1.5141</v>
      </c>
      <c r="H33" s="9">
        <v>90</v>
      </c>
      <c r="I33" s="9">
        <v>10</v>
      </c>
      <c r="J33" s="39">
        <v>2770.2</v>
      </c>
      <c r="K33" s="11">
        <v>307.8</v>
      </c>
      <c r="L33" s="48">
        <v>0.86720164287224599</v>
      </c>
      <c r="M33" s="40">
        <v>2669.2</v>
      </c>
      <c r="N33" s="40">
        <v>66532.399999999994</v>
      </c>
      <c r="O33" s="40">
        <v>9880.1</v>
      </c>
      <c r="P33" s="40">
        <v>587.20000000000005</v>
      </c>
      <c r="Q33" s="11">
        <v>396.4</v>
      </c>
      <c r="R33" s="11">
        <v>132.1</v>
      </c>
      <c r="S33" s="16">
        <v>58.7</v>
      </c>
      <c r="T33" s="9">
        <v>2418.5</v>
      </c>
      <c r="U33" s="11">
        <v>396.4</v>
      </c>
      <c r="V33" s="11">
        <v>132.1</v>
      </c>
      <c r="W33" s="11">
        <v>58.7</v>
      </c>
      <c r="X33" s="39">
        <v>2082</v>
      </c>
      <c r="Y33" s="39">
        <v>1873.8</v>
      </c>
      <c r="Z33" s="39">
        <v>208.20000000000005</v>
      </c>
      <c r="AA33" s="11">
        <v>76722</v>
      </c>
      <c r="AB33" s="11">
        <v>9880.1</v>
      </c>
      <c r="AC33" s="11">
        <v>3293.3</v>
      </c>
      <c r="AD33" s="11">
        <f t="shared" si="0"/>
        <v>2402.3000000000002</v>
      </c>
      <c r="AE33" s="17">
        <f t="shared" si="1"/>
        <v>396.4</v>
      </c>
      <c r="AF33" s="17">
        <f t="shared" si="2"/>
        <v>2005.8999999999999</v>
      </c>
      <c r="AG33" s="17">
        <f t="shared" si="2"/>
        <v>266.90000000000003</v>
      </c>
      <c r="AH33" s="17">
        <f t="shared" si="3"/>
        <v>2669.2</v>
      </c>
      <c r="AI33" s="17"/>
    </row>
    <row r="34" spans="1:35" ht="30.75" x14ac:dyDescent="0.4">
      <c r="A34" s="21">
        <v>10</v>
      </c>
      <c r="B34" s="34" t="s">
        <v>20</v>
      </c>
      <c r="C34" s="7">
        <v>85</v>
      </c>
      <c r="D34" s="7" t="s">
        <v>13</v>
      </c>
      <c r="E34" s="47">
        <v>3078</v>
      </c>
      <c r="F34" s="22">
        <v>0.30559999999999998</v>
      </c>
      <c r="G34" s="18">
        <v>1.5141</v>
      </c>
      <c r="H34" s="9">
        <v>90</v>
      </c>
      <c r="I34" s="9">
        <v>10</v>
      </c>
      <c r="J34" s="39">
        <v>2770.2</v>
      </c>
      <c r="K34" s="11">
        <v>307.8</v>
      </c>
      <c r="L34" s="48">
        <v>0.86720164287224599</v>
      </c>
      <c r="M34" s="40">
        <v>2669.2</v>
      </c>
      <c r="N34" s="40">
        <v>66532.399999999994</v>
      </c>
      <c r="O34" s="40">
        <v>9880.1</v>
      </c>
      <c r="P34" s="40">
        <v>587.20000000000005</v>
      </c>
      <c r="Q34" s="11">
        <v>396.4</v>
      </c>
      <c r="R34" s="11">
        <v>132.1</v>
      </c>
      <c r="S34" s="16">
        <v>58.7</v>
      </c>
      <c r="T34" s="9">
        <v>2418.5</v>
      </c>
      <c r="U34" s="11">
        <v>396.4</v>
      </c>
      <c r="V34" s="11">
        <v>132.1</v>
      </c>
      <c r="W34" s="11">
        <v>58.7</v>
      </c>
      <c r="X34" s="39">
        <v>2082</v>
      </c>
      <c r="Y34" s="39">
        <v>1873.8</v>
      </c>
      <c r="Z34" s="39">
        <v>208.20000000000005</v>
      </c>
      <c r="AA34" s="11">
        <v>76722</v>
      </c>
      <c r="AB34" s="11">
        <v>9880.1</v>
      </c>
      <c r="AC34" s="11">
        <v>3293.3</v>
      </c>
      <c r="AD34" s="11">
        <f t="shared" si="0"/>
        <v>2402.3000000000002</v>
      </c>
      <c r="AE34" s="17">
        <f t="shared" si="1"/>
        <v>396.4</v>
      </c>
      <c r="AF34" s="17">
        <f t="shared" si="2"/>
        <v>2005.8999999999999</v>
      </c>
      <c r="AG34" s="17">
        <f t="shared" si="2"/>
        <v>266.90000000000003</v>
      </c>
      <c r="AH34" s="17">
        <f t="shared" si="3"/>
        <v>2669.2</v>
      </c>
      <c r="AI34" s="17"/>
    </row>
    <row r="35" spans="1:35" ht="30.75" x14ac:dyDescent="0.4">
      <c r="A35" s="21">
        <v>11</v>
      </c>
      <c r="B35" s="34" t="s">
        <v>43</v>
      </c>
      <c r="C35" s="7">
        <v>184</v>
      </c>
      <c r="D35" s="7" t="s">
        <v>13</v>
      </c>
      <c r="E35" s="47">
        <v>3078</v>
      </c>
      <c r="F35" s="22">
        <v>0.29320000000000002</v>
      </c>
      <c r="G35" s="18">
        <v>1.5141</v>
      </c>
      <c r="H35" s="9">
        <v>90</v>
      </c>
      <c r="I35" s="9">
        <v>10</v>
      </c>
      <c r="J35" s="39">
        <v>2770.2</v>
      </c>
      <c r="K35" s="11">
        <v>307.8</v>
      </c>
      <c r="L35" s="48">
        <v>0.86720164287224599</v>
      </c>
      <c r="M35" s="40">
        <v>2669.2</v>
      </c>
      <c r="N35" s="40">
        <v>66532.399999999994</v>
      </c>
      <c r="O35" s="40">
        <v>9880.1</v>
      </c>
      <c r="P35" s="40">
        <v>587.20000000000005</v>
      </c>
      <c r="Q35" s="11">
        <v>396.4</v>
      </c>
      <c r="R35" s="11">
        <v>132.1</v>
      </c>
      <c r="S35" s="16">
        <v>58.7</v>
      </c>
      <c r="T35" s="9">
        <v>2418.5</v>
      </c>
      <c r="U35" s="11">
        <v>396.4</v>
      </c>
      <c r="V35" s="11">
        <v>132.1</v>
      </c>
      <c r="W35" s="11">
        <v>58.7</v>
      </c>
      <c r="X35" s="39">
        <v>2082</v>
      </c>
      <c r="Y35" s="39">
        <v>1873.8</v>
      </c>
      <c r="Z35" s="39">
        <v>208.20000000000005</v>
      </c>
      <c r="AA35" s="11">
        <v>76722</v>
      </c>
      <c r="AB35" s="11">
        <v>9880.1</v>
      </c>
      <c r="AC35" s="11">
        <v>3293.3</v>
      </c>
      <c r="AD35" s="11">
        <f t="shared" si="0"/>
        <v>2402.3000000000002</v>
      </c>
      <c r="AE35" s="17">
        <f t="shared" si="1"/>
        <v>396.4</v>
      </c>
      <c r="AF35" s="17">
        <f t="shared" si="2"/>
        <v>2005.8999999999999</v>
      </c>
      <c r="AG35" s="17">
        <f t="shared" si="2"/>
        <v>266.90000000000003</v>
      </c>
      <c r="AH35" s="17">
        <f t="shared" si="3"/>
        <v>2669.2</v>
      </c>
      <c r="AI35" s="17"/>
    </row>
    <row r="36" spans="1:35" ht="30.75" x14ac:dyDescent="0.4">
      <c r="A36" s="21">
        <v>12</v>
      </c>
      <c r="B36" s="34" t="s">
        <v>21</v>
      </c>
      <c r="C36" s="7">
        <v>318</v>
      </c>
      <c r="D36" s="7" t="s">
        <v>13</v>
      </c>
      <c r="E36" s="47">
        <v>3078</v>
      </c>
      <c r="F36" s="20">
        <v>0.29730000000000001</v>
      </c>
      <c r="G36" s="18">
        <v>1.5141</v>
      </c>
      <c r="H36" s="9">
        <v>90</v>
      </c>
      <c r="I36" s="9">
        <v>10</v>
      </c>
      <c r="J36" s="39">
        <v>2770.2</v>
      </c>
      <c r="K36" s="11">
        <v>307.8</v>
      </c>
      <c r="L36" s="48">
        <v>0.86720164287224599</v>
      </c>
      <c r="M36" s="40">
        <v>2669.2</v>
      </c>
      <c r="N36" s="40">
        <v>66532.399999999994</v>
      </c>
      <c r="O36" s="40">
        <v>9880.1</v>
      </c>
      <c r="P36" s="40">
        <v>587.20000000000005</v>
      </c>
      <c r="Q36" s="11">
        <v>396.4</v>
      </c>
      <c r="R36" s="11">
        <v>132.1</v>
      </c>
      <c r="S36" s="16">
        <v>58.7</v>
      </c>
      <c r="T36" s="9">
        <v>2418.5</v>
      </c>
      <c r="U36" s="11">
        <v>396.4</v>
      </c>
      <c r="V36" s="11">
        <v>132.1</v>
      </c>
      <c r="W36" s="11">
        <v>58.7</v>
      </c>
      <c r="X36" s="39">
        <v>2082</v>
      </c>
      <c r="Y36" s="39">
        <v>1873.8</v>
      </c>
      <c r="Z36" s="39">
        <v>208.20000000000005</v>
      </c>
      <c r="AA36" s="11">
        <v>76722</v>
      </c>
      <c r="AB36" s="11">
        <v>9880.1</v>
      </c>
      <c r="AC36" s="11">
        <v>3293.3</v>
      </c>
      <c r="AD36" s="11">
        <f t="shared" si="0"/>
        <v>2402.3000000000002</v>
      </c>
      <c r="AE36" s="17">
        <f t="shared" si="1"/>
        <v>396.4</v>
      </c>
      <c r="AF36" s="17">
        <f t="shared" si="2"/>
        <v>2005.8999999999999</v>
      </c>
      <c r="AG36" s="17">
        <f t="shared" si="2"/>
        <v>266.90000000000003</v>
      </c>
      <c r="AH36" s="17">
        <f t="shared" si="3"/>
        <v>2669.2</v>
      </c>
      <c r="AI36" s="17"/>
    </row>
    <row r="37" spans="1:35" ht="30.75" x14ac:dyDescent="0.4">
      <c r="A37" s="21">
        <v>13</v>
      </c>
      <c r="B37" s="34" t="s">
        <v>22</v>
      </c>
      <c r="C37" s="7">
        <v>100</v>
      </c>
      <c r="D37" s="7" t="s">
        <v>48</v>
      </c>
      <c r="E37" s="47">
        <v>1995</v>
      </c>
      <c r="F37" s="22">
        <v>0.3488</v>
      </c>
      <c r="G37" s="18">
        <v>1.514</v>
      </c>
      <c r="H37" s="9">
        <v>90</v>
      </c>
      <c r="I37" s="9">
        <v>10</v>
      </c>
      <c r="J37" s="39">
        <v>1795.5</v>
      </c>
      <c r="K37" s="11">
        <v>199.5</v>
      </c>
      <c r="L37" s="48">
        <v>0.86720164287224599</v>
      </c>
      <c r="M37" s="40">
        <v>1730.1</v>
      </c>
      <c r="N37" s="40">
        <v>66532.399999999994</v>
      </c>
      <c r="O37" s="40">
        <v>9880.1</v>
      </c>
      <c r="P37" s="40">
        <v>380.6</v>
      </c>
      <c r="Q37" s="11">
        <v>256.89999999999998</v>
      </c>
      <c r="R37" s="11">
        <v>85.6</v>
      </c>
      <c r="S37" s="16">
        <v>38.1</v>
      </c>
      <c r="T37" s="9">
        <v>1567.5</v>
      </c>
      <c r="U37" s="11">
        <v>256.89999999999998</v>
      </c>
      <c r="V37" s="11">
        <v>85.6</v>
      </c>
      <c r="W37" s="11">
        <v>38.1</v>
      </c>
      <c r="X37" s="39">
        <v>1349.5</v>
      </c>
      <c r="Y37" s="39">
        <v>1214.7</v>
      </c>
      <c r="Z37" s="39">
        <v>134.79999999999995</v>
      </c>
      <c r="AA37" s="11">
        <v>76722</v>
      </c>
      <c r="AB37" s="11">
        <v>9880.1</v>
      </c>
      <c r="AC37" s="11">
        <v>3293.3</v>
      </c>
      <c r="AD37" s="11">
        <f t="shared" si="0"/>
        <v>1557.2</v>
      </c>
      <c r="AE37" s="17">
        <f t="shared" si="1"/>
        <v>256.89999999999998</v>
      </c>
      <c r="AF37" s="17">
        <f t="shared" si="2"/>
        <v>1300.3</v>
      </c>
      <c r="AG37" s="17">
        <f t="shared" si="2"/>
        <v>172.89999999999995</v>
      </c>
      <c r="AH37" s="17">
        <f t="shared" si="3"/>
        <v>1730.0999999999997</v>
      </c>
      <c r="AI37" s="17"/>
    </row>
    <row r="38" spans="1:35" ht="30.75" x14ac:dyDescent="0.4">
      <c r="A38" s="21">
        <v>14</v>
      </c>
      <c r="B38" s="30" t="s">
        <v>24</v>
      </c>
      <c r="C38" s="19">
        <v>116</v>
      </c>
      <c r="D38" s="19" t="s">
        <v>13</v>
      </c>
      <c r="E38" s="47">
        <v>3078</v>
      </c>
      <c r="F38" s="20">
        <v>0.38159999999999999</v>
      </c>
      <c r="G38" s="18">
        <v>1.5141</v>
      </c>
      <c r="H38" s="9">
        <v>90</v>
      </c>
      <c r="I38" s="9">
        <v>10</v>
      </c>
      <c r="J38" s="39">
        <v>2770.2</v>
      </c>
      <c r="K38" s="11">
        <v>307.8</v>
      </c>
      <c r="L38" s="48">
        <v>0.86720164287224599</v>
      </c>
      <c r="M38" s="40">
        <v>2669.2</v>
      </c>
      <c r="N38" s="40">
        <v>66532.399999999994</v>
      </c>
      <c r="O38" s="40">
        <v>9880.1</v>
      </c>
      <c r="P38" s="40">
        <v>587.20000000000005</v>
      </c>
      <c r="Q38" s="11">
        <v>396.4</v>
      </c>
      <c r="R38" s="11">
        <v>132.1</v>
      </c>
      <c r="S38" s="16">
        <v>58.7</v>
      </c>
      <c r="T38" s="9">
        <v>2418.5</v>
      </c>
      <c r="U38" s="11">
        <v>396.4</v>
      </c>
      <c r="V38" s="11">
        <v>132.1</v>
      </c>
      <c r="W38" s="11">
        <v>58.7</v>
      </c>
      <c r="X38" s="39">
        <v>2082</v>
      </c>
      <c r="Y38" s="39">
        <v>1873.8</v>
      </c>
      <c r="Z38" s="39">
        <v>208.20000000000005</v>
      </c>
      <c r="AA38" s="11">
        <v>76722</v>
      </c>
      <c r="AB38" s="11">
        <v>9880.1</v>
      </c>
      <c r="AC38" s="11">
        <v>3293.3</v>
      </c>
      <c r="AD38" s="11">
        <f>SUM(U39+V39+Y39)</f>
        <v>2402.3000000000002</v>
      </c>
      <c r="AE38" s="17">
        <f>SUM(U39)</f>
        <v>396.4</v>
      </c>
      <c r="AF38" s="17">
        <f>SUM(V39+Y39)</f>
        <v>2005.8999999999999</v>
      </c>
      <c r="AG38" s="17">
        <f>SUM(W39+Z39)</f>
        <v>266.90000000000003</v>
      </c>
      <c r="AH38" s="17">
        <f t="shared" si="3"/>
        <v>2669.2</v>
      </c>
      <c r="AI38" s="17"/>
    </row>
    <row r="39" spans="1:35" ht="30.75" x14ac:dyDescent="0.4">
      <c r="A39" s="21">
        <v>15</v>
      </c>
      <c r="B39" s="30" t="s">
        <v>23</v>
      </c>
      <c r="C39" s="19">
        <v>244</v>
      </c>
      <c r="D39" s="19" t="s">
        <v>13</v>
      </c>
      <c r="E39" s="47">
        <v>3078</v>
      </c>
      <c r="F39" s="20">
        <v>0.3251</v>
      </c>
      <c r="G39" s="18">
        <v>1.5141</v>
      </c>
      <c r="H39" s="9">
        <v>90</v>
      </c>
      <c r="I39" s="9">
        <v>10</v>
      </c>
      <c r="J39" s="39">
        <v>2770.2</v>
      </c>
      <c r="K39" s="11">
        <v>307.8</v>
      </c>
      <c r="L39" s="48">
        <v>0.86720164287224599</v>
      </c>
      <c r="M39" s="40">
        <v>2669.2</v>
      </c>
      <c r="N39" s="40">
        <v>66532.399999999994</v>
      </c>
      <c r="O39" s="40">
        <v>9880.1</v>
      </c>
      <c r="P39" s="40">
        <v>587.20000000000005</v>
      </c>
      <c r="Q39" s="11">
        <v>396.4</v>
      </c>
      <c r="R39" s="11">
        <v>132.1</v>
      </c>
      <c r="S39" s="16">
        <v>58.7</v>
      </c>
      <c r="T39" s="9">
        <v>2418.5</v>
      </c>
      <c r="U39" s="11">
        <v>396.4</v>
      </c>
      <c r="V39" s="11">
        <v>132.1</v>
      </c>
      <c r="W39" s="11">
        <v>58.7</v>
      </c>
      <c r="X39" s="39">
        <v>2082</v>
      </c>
      <c r="Y39" s="39">
        <v>1873.8</v>
      </c>
      <c r="Z39" s="39">
        <v>208.20000000000005</v>
      </c>
      <c r="AA39" s="11"/>
      <c r="AB39" s="11"/>
      <c r="AC39" s="11"/>
      <c r="AD39" s="11"/>
      <c r="AE39" s="17"/>
      <c r="AF39" s="17"/>
      <c r="AG39" s="17"/>
      <c r="AH39" s="17"/>
      <c r="AI39" s="17"/>
    </row>
    <row r="40" spans="1:35" ht="30.75" x14ac:dyDescent="0.4">
      <c r="A40" s="21">
        <v>16</v>
      </c>
      <c r="B40" s="30" t="s">
        <v>44</v>
      </c>
      <c r="C40" s="23">
        <v>236</v>
      </c>
      <c r="D40" s="19" t="s">
        <v>13</v>
      </c>
      <c r="E40" s="47">
        <v>3078</v>
      </c>
      <c r="F40" s="20">
        <v>0.66220000000000001</v>
      </c>
      <c r="G40" s="18">
        <v>1.5345</v>
      </c>
      <c r="H40" s="9">
        <v>90</v>
      </c>
      <c r="I40" s="9">
        <v>10</v>
      </c>
      <c r="J40" s="39">
        <v>2770.2</v>
      </c>
      <c r="K40" s="11">
        <v>307.8</v>
      </c>
      <c r="L40" s="48">
        <v>0.86720164287224599</v>
      </c>
      <c r="M40" s="40">
        <v>2669.2</v>
      </c>
      <c r="N40" s="40">
        <v>66532.399999999994</v>
      </c>
      <c r="O40" s="40">
        <v>9880.1</v>
      </c>
      <c r="P40" s="40">
        <v>587.20000000000005</v>
      </c>
      <c r="Q40" s="11">
        <v>396.4</v>
      </c>
      <c r="R40" s="11">
        <v>132.1</v>
      </c>
      <c r="S40" s="16">
        <v>58.7</v>
      </c>
      <c r="T40" s="9">
        <v>2418.5</v>
      </c>
      <c r="U40" s="11">
        <v>396.4</v>
      </c>
      <c r="V40" s="11">
        <v>132.1</v>
      </c>
      <c r="W40" s="11">
        <v>58.7</v>
      </c>
      <c r="X40" s="39">
        <v>2082</v>
      </c>
      <c r="Y40" s="39">
        <v>1873.8</v>
      </c>
      <c r="Z40" s="39">
        <v>208.20000000000005</v>
      </c>
      <c r="AA40" s="11">
        <v>76722</v>
      </c>
      <c r="AB40" s="11">
        <v>9880.1</v>
      </c>
      <c r="AC40" s="11">
        <v>3293.3</v>
      </c>
      <c r="AD40" s="11">
        <f t="shared" si="0"/>
        <v>2402.3000000000002</v>
      </c>
      <c r="AE40" s="17">
        <f t="shared" si="1"/>
        <v>396.4</v>
      </c>
      <c r="AF40" s="17">
        <f t="shared" si="2"/>
        <v>2005.8999999999999</v>
      </c>
      <c r="AG40" s="17">
        <f t="shared" si="2"/>
        <v>266.90000000000003</v>
      </c>
      <c r="AH40" s="17">
        <f t="shared" si="3"/>
        <v>2669.2</v>
      </c>
      <c r="AI40" s="17"/>
    </row>
    <row r="41" spans="1:35" ht="30.75" x14ac:dyDescent="0.4">
      <c r="A41" s="42">
        <v>17</v>
      </c>
      <c r="B41" s="34" t="s">
        <v>25</v>
      </c>
      <c r="C41" s="23">
        <v>426</v>
      </c>
      <c r="D41" s="25" t="s">
        <v>49</v>
      </c>
      <c r="E41" s="47">
        <v>3933</v>
      </c>
      <c r="F41" s="24">
        <v>0.51459999999999995</v>
      </c>
      <c r="G41" s="24">
        <v>1.5159</v>
      </c>
      <c r="H41" s="9">
        <v>90</v>
      </c>
      <c r="I41" s="9">
        <v>10</v>
      </c>
      <c r="J41" s="39">
        <v>3539.7</v>
      </c>
      <c r="K41" s="11">
        <v>393.3</v>
      </c>
      <c r="L41" s="48">
        <v>0.86720164287224599</v>
      </c>
      <c r="M41" s="40">
        <v>3410.7</v>
      </c>
      <c r="N41" s="40">
        <v>66532.399999999994</v>
      </c>
      <c r="O41" s="40">
        <v>9880.1</v>
      </c>
      <c r="P41" s="40">
        <v>750.3</v>
      </c>
      <c r="Q41" s="11">
        <v>506.5</v>
      </c>
      <c r="R41" s="11">
        <v>168.8</v>
      </c>
      <c r="S41" s="16">
        <v>75</v>
      </c>
      <c r="T41" s="9">
        <v>3090.3</v>
      </c>
      <c r="U41" s="11">
        <v>506.5</v>
      </c>
      <c r="V41" s="11">
        <v>168.8</v>
      </c>
      <c r="W41" s="11">
        <v>75</v>
      </c>
      <c r="X41" s="39">
        <v>2660.3999999999996</v>
      </c>
      <c r="Y41" s="39">
        <v>2394.4</v>
      </c>
      <c r="Z41" s="39">
        <v>266</v>
      </c>
      <c r="AA41" s="11">
        <v>76722</v>
      </c>
      <c r="AB41" s="11">
        <v>9880.1</v>
      </c>
      <c r="AC41" s="11">
        <v>3293.3</v>
      </c>
      <c r="AD41" s="11">
        <f t="shared" si="0"/>
        <v>3069.7</v>
      </c>
      <c r="AE41" s="17">
        <f t="shared" si="1"/>
        <v>506.5</v>
      </c>
      <c r="AF41" s="17">
        <f t="shared" si="2"/>
        <v>2563.2000000000003</v>
      </c>
      <c r="AG41" s="17">
        <f t="shared" si="2"/>
        <v>341</v>
      </c>
      <c r="AH41" s="17">
        <f t="shared" si="3"/>
        <v>3410.7000000000003</v>
      </c>
      <c r="AI41" s="17"/>
    </row>
    <row r="42" spans="1:35" ht="30.75" x14ac:dyDescent="0.4">
      <c r="A42" s="42">
        <v>18</v>
      </c>
      <c r="B42" s="35" t="s">
        <v>26</v>
      </c>
      <c r="C42" s="19">
        <v>118</v>
      </c>
      <c r="D42" s="19" t="s">
        <v>13</v>
      </c>
      <c r="E42" s="47">
        <v>3078</v>
      </c>
      <c r="F42" s="24">
        <v>0.54049999999999998</v>
      </c>
      <c r="G42" s="24">
        <v>1.5192000000000001</v>
      </c>
      <c r="H42" s="9">
        <v>90</v>
      </c>
      <c r="I42" s="9">
        <v>10</v>
      </c>
      <c r="J42" s="39">
        <v>2770.2</v>
      </c>
      <c r="K42" s="11">
        <v>307.8</v>
      </c>
      <c r="L42" s="48">
        <v>0.86720164287224599</v>
      </c>
      <c r="M42" s="40">
        <v>2669.2</v>
      </c>
      <c r="N42" s="40">
        <v>66532.399999999994</v>
      </c>
      <c r="O42" s="40">
        <v>9880.1</v>
      </c>
      <c r="P42" s="40">
        <v>587.20000000000005</v>
      </c>
      <c r="Q42" s="11">
        <v>396.4</v>
      </c>
      <c r="R42" s="11">
        <v>132.1</v>
      </c>
      <c r="S42" s="16">
        <v>58.7</v>
      </c>
      <c r="T42" s="9">
        <v>2418.5</v>
      </c>
      <c r="U42" s="11">
        <v>396.4</v>
      </c>
      <c r="V42" s="11">
        <v>132.1</v>
      </c>
      <c r="W42" s="11">
        <v>58.7</v>
      </c>
      <c r="X42" s="39">
        <v>2082</v>
      </c>
      <c r="Y42" s="39">
        <v>1873.8</v>
      </c>
      <c r="Z42" s="39">
        <v>208.20000000000005</v>
      </c>
      <c r="AA42" s="11">
        <v>76722</v>
      </c>
      <c r="AB42" s="11">
        <v>9880.1</v>
      </c>
      <c r="AC42" s="11">
        <v>3293.3</v>
      </c>
      <c r="AD42" s="11">
        <f t="shared" si="0"/>
        <v>2402.3000000000002</v>
      </c>
      <c r="AE42" s="17">
        <f t="shared" si="1"/>
        <v>396.4</v>
      </c>
      <c r="AF42" s="17">
        <f t="shared" si="2"/>
        <v>2005.8999999999999</v>
      </c>
      <c r="AG42" s="17">
        <f t="shared" si="2"/>
        <v>266.90000000000003</v>
      </c>
      <c r="AH42" s="17">
        <f t="shared" si="3"/>
        <v>2669.2</v>
      </c>
      <c r="AI42" s="17"/>
    </row>
    <row r="43" spans="1:35" ht="30.75" x14ac:dyDescent="0.4">
      <c r="A43" s="42">
        <v>19</v>
      </c>
      <c r="B43" s="35" t="s">
        <v>31</v>
      </c>
      <c r="C43" s="23">
        <v>161</v>
      </c>
      <c r="D43" s="19" t="s">
        <v>13</v>
      </c>
      <c r="E43" s="47">
        <v>3078</v>
      </c>
      <c r="F43" s="20">
        <v>0.47620000000000001</v>
      </c>
      <c r="G43" s="18">
        <v>1.5141</v>
      </c>
      <c r="H43" s="9">
        <v>90</v>
      </c>
      <c r="I43" s="9">
        <v>10</v>
      </c>
      <c r="J43" s="39">
        <v>2770.2</v>
      </c>
      <c r="K43" s="11">
        <v>307.8</v>
      </c>
      <c r="L43" s="48">
        <v>0.86720164287224599</v>
      </c>
      <c r="M43" s="40">
        <v>2669.2</v>
      </c>
      <c r="N43" s="40">
        <v>66532.399999999994</v>
      </c>
      <c r="O43" s="40">
        <v>9880.1</v>
      </c>
      <c r="P43" s="40">
        <v>587.20000000000005</v>
      </c>
      <c r="Q43" s="11">
        <v>396.4</v>
      </c>
      <c r="R43" s="11">
        <v>132.1</v>
      </c>
      <c r="S43" s="16">
        <v>58.7</v>
      </c>
      <c r="T43" s="9">
        <v>2418.5</v>
      </c>
      <c r="U43" s="11">
        <v>396.4</v>
      </c>
      <c r="V43" s="11">
        <v>132.1</v>
      </c>
      <c r="W43" s="11">
        <v>58.7</v>
      </c>
      <c r="X43" s="39">
        <v>2082</v>
      </c>
      <c r="Y43" s="39">
        <v>1873.8</v>
      </c>
      <c r="Z43" s="39">
        <v>208.20000000000005</v>
      </c>
      <c r="AA43" s="11">
        <v>76722</v>
      </c>
      <c r="AB43" s="11">
        <v>9880.1</v>
      </c>
      <c r="AC43" s="11">
        <v>3293.3</v>
      </c>
      <c r="AD43" s="11">
        <f t="shared" si="0"/>
        <v>2402.3000000000002</v>
      </c>
      <c r="AE43" s="17">
        <f t="shared" si="1"/>
        <v>396.4</v>
      </c>
      <c r="AF43" s="17">
        <f t="shared" si="2"/>
        <v>2005.8999999999999</v>
      </c>
      <c r="AG43" s="17">
        <f t="shared" si="2"/>
        <v>266.90000000000003</v>
      </c>
      <c r="AH43" s="17">
        <f t="shared" si="3"/>
        <v>2669.2</v>
      </c>
      <c r="AI43" s="17"/>
    </row>
    <row r="44" spans="1:35" ht="30.75" x14ac:dyDescent="0.45">
      <c r="A44" s="28">
        <v>20</v>
      </c>
      <c r="B44" s="36" t="s">
        <v>65</v>
      </c>
      <c r="C44" s="26">
        <v>80</v>
      </c>
      <c r="D44" s="26" t="s">
        <v>13</v>
      </c>
      <c r="E44" s="47">
        <v>3078</v>
      </c>
      <c r="F44" s="27">
        <v>0.34300000000000003</v>
      </c>
      <c r="G44" s="27">
        <v>1.5141</v>
      </c>
      <c r="H44" s="9">
        <v>90</v>
      </c>
      <c r="I44" s="9">
        <v>10</v>
      </c>
      <c r="J44" s="39">
        <v>2770.2</v>
      </c>
      <c r="K44" s="11">
        <v>307.8</v>
      </c>
      <c r="L44" s="48">
        <v>0.86720164287224599</v>
      </c>
      <c r="M44" s="40">
        <v>2669.2</v>
      </c>
      <c r="N44" s="40">
        <v>66532.399999999994</v>
      </c>
      <c r="O44" s="40">
        <v>9880.1</v>
      </c>
      <c r="P44" s="40">
        <v>587.20000000000005</v>
      </c>
      <c r="Q44" s="11">
        <v>396.4</v>
      </c>
      <c r="R44" s="11">
        <v>132.1</v>
      </c>
      <c r="S44" s="16">
        <v>58.7</v>
      </c>
      <c r="T44" s="9">
        <v>2418.5</v>
      </c>
      <c r="U44" s="11">
        <v>396.4</v>
      </c>
      <c r="V44" s="11">
        <v>132.1</v>
      </c>
      <c r="W44" s="11">
        <v>58.7</v>
      </c>
      <c r="X44" s="39">
        <v>2082</v>
      </c>
      <c r="Y44" s="39">
        <v>1873.8</v>
      </c>
      <c r="Z44" s="39">
        <v>208.20000000000005</v>
      </c>
      <c r="AA44" s="11">
        <v>76722</v>
      </c>
      <c r="AB44" s="11">
        <v>9880.1</v>
      </c>
      <c r="AC44" s="11">
        <v>3293.3</v>
      </c>
      <c r="AD44" s="11">
        <f t="shared" si="0"/>
        <v>2402.3000000000002</v>
      </c>
      <c r="AE44" s="17">
        <f t="shared" si="1"/>
        <v>396.4</v>
      </c>
      <c r="AF44" s="17">
        <f t="shared" si="2"/>
        <v>2005.8999999999999</v>
      </c>
      <c r="AG44" s="17">
        <f t="shared" si="2"/>
        <v>266.90000000000003</v>
      </c>
      <c r="AH44" s="17">
        <f t="shared" si="3"/>
        <v>2669.2</v>
      </c>
      <c r="AI44" s="17"/>
    </row>
    <row r="45" spans="1:35" ht="30.75" x14ac:dyDescent="0.45">
      <c r="A45" s="28">
        <v>21</v>
      </c>
      <c r="B45" s="37" t="s">
        <v>45</v>
      </c>
      <c r="C45" s="26">
        <v>100</v>
      </c>
      <c r="D45" s="26" t="s">
        <v>13</v>
      </c>
      <c r="E45" s="47">
        <v>3078</v>
      </c>
      <c r="F45" s="27">
        <v>0.40029999999999999</v>
      </c>
      <c r="G45" s="27">
        <v>1.5141</v>
      </c>
      <c r="H45" s="9">
        <v>90</v>
      </c>
      <c r="I45" s="9">
        <v>10</v>
      </c>
      <c r="J45" s="39">
        <v>2770.2</v>
      </c>
      <c r="K45" s="11">
        <v>307.8</v>
      </c>
      <c r="L45" s="48">
        <v>0.86720164287224599</v>
      </c>
      <c r="M45" s="40">
        <v>2669.2</v>
      </c>
      <c r="N45" s="40">
        <v>66532.399999999994</v>
      </c>
      <c r="O45" s="40">
        <v>9880.1</v>
      </c>
      <c r="P45" s="40">
        <v>587.20000000000005</v>
      </c>
      <c r="Q45" s="11">
        <v>396.4</v>
      </c>
      <c r="R45" s="11">
        <v>132.1</v>
      </c>
      <c r="S45" s="16">
        <v>58.7</v>
      </c>
      <c r="T45" s="11">
        <v>2418.5</v>
      </c>
      <c r="U45" s="11">
        <v>396.4</v>
      </c>
      <c r="V45" s="11">
        <v>132.1</v>
      </c>
      <c r="W45" s="11">
        <v>58.7</v>
      </c>
      <c r="X45" s="39">
        <v>2082</v>
      </c>
      <c r="Y45" s="39">
        <v>1873.8</v>
      </c>
      <c r="Z45" s="39">
        <v>208.20000000000005</v>
      </c>
      <c r="AA45" s="11">
        <v>76722</v>
      </c>
      <c r="AB45" s="11">
        <v>9880.1</v>
      </c>
      <c r="AC45" s="11">
        <v>3293.3</v>
      </c>
      <c r="AD45" s="11">
        <f t="shared" si="0"/>
        <v>2402.3000000000002</v>
      </c>
      <c r="AE45" s="17">
        <f t="shared" si="1"/>
        <v>396.4</v>
      </c>
      <c r="AF45" s="17">
        <f t="shared" si="2"/>
        <v>2005.8999999999999</v>
      </c>
      <c r="AG45" s="17">
        <f t="shared" si="2"/>
        <v>266.90000000000003</v>
      </c>
      <c r="AH45" s="17">
        <f t="shared" si="3"/>
        <v>2669.2</v>
      </c>
      <c r="AI45" s="17"/>
    </row>
    <row r="46" spans="1:35" ht="30.75" x14ac:dyDescent="0.45">
      <c r="A46" s="28">
        <v>22</v>
      </c>
      <c r="B46" s="37" t="s">
        <v>46</v>
      </c>
      <c r="C46" s="26">
        <v>47</v>
      </c>
      <c r="D46" s="26" t="s">
        <v>13</v>
      </c>
      <c r="E46" s="47">
        <v>3078</v>
      </c>
      <c r="F46" s="27">
        <v>0.18509999999999999</v>
      </c>
      <c r="G46" s="27">
        <v>1.5141</v>
      </c>
      <c r="H46" s="9">
        <v>90</v>
      </c>
      <c r="I46" s="9">
        <v>10</v>
      </c>
      <c r="J46" s="39">
        <v>2770.2</v>
      </c>
      <c r="K46" s="11">
        <v>307.8</v>
      </c>
      <c r="L46" s="48">
        <v>0.86720164287224599</v>
      </c>
      <c r="M46" s="40">
        <v>2669.2</v>
      </c>
      <c r="N46" s="40">
        <v>66532.399999999994</v>
      </c>
      <c r="O46" s="40">
        <v>9880.1</v>
      </c>
      <c r="P46" s="40">
        <v>587.20000000000005</v>
      </c>
      <c r="Q46" s="11">
        <v>396.4</v>
      </c>
      <c r="R46" s="11">
        <v>132.1</v>
      </c>
      <c r="S46" s="16">
        <v>58.7</v>
      </c>
      <c r="T46" s="9">
        <v>2418.5</v>
      </c>
      <c r="U46" s="11">
        <v>396.4</v>
      </c>
      <c r="V46" s="11">
        <v>132.1</v>
      </c>
      <c r="W46" s="11">
        <v>58.7</v>
      </c>
      <c r="X46" s="39">
        <v>2082</v>
      </c>
      <c r="Y46" s="39">
        <v>1873.8</v>
      </c>
      <c r="Z46" s="39">
        <v>208.20000000000005</v>
      </c>
      <c r="AA46" s="11">
        <v>76722</v>
      </c>
      <c r="AB46" s="11">
        <v>9880.1</v>
      </c>
      <c r="AC46" s="11">
        <v>3293.3</v>
      </c>
      <c r="AD46" s="11">
        <f t="shared" si="0"/>
        <v>2402.3000000000002</v>
      </c>
      <c r="AE46" s="17">
        <f t="shared" si="1"/>
        <v>396.4</v>
      </c>
      <c r="AF46" s="17">
        <f t="shared" si="2"/>
        <v>2005.8999999999999</v>
      </c>
      <c r="AG46" s="17">
        <f t="shared" si="2"/>
        <v>266.90000000000003</v>
      </c>
      <c r="AH46" s="17">
        <f t="shared" si="3"/>
        <v>2669.2</v>
      </c>
      <c r="AI46" s="17"/>
    </row>
    <row r="47" spans="1:35" ht="30.75" x14ac:dyDescent="0.45">
      <c r="A47" s="28">
        <v>23</v>
      </c>
      <c r="B47" s="37" t="s">
        <v>27</v>
      </c>
      <c r="C47" s="26">
        <v>105</v>
      </c>
      <c r="D47" s="26" t="s">
        <v>13</v>
      </c>
      <c r="E47" s="47">
        <v>3078</v>
      </c>
      <c r="F47" s="27">
        <v>0.2712</v>
      </c>
      <c r="G47" s="27">
        <v>1.5141</v>
      </c>
      <c r="H47" s="9">
        <v>90</v>
      </c>
      <c r="I47" s="9">
        <v>10</v>
      </c>
      <c r="J47" s="39">
        <v>2770.2</v>
      </c>
      <c r="K47" s="11">
        <v>307.8</v>
      </c>
      <c r="L47" s="48">
        <v>0.86720164287224599</v>
      </c>
      <c r="M47" s="40">
        <v>2669.2</v>
      </c>
      <c r="N47" s="40">
        <v>66532.399999999994</v>
      </c>
      <c r="O47" s="40">
        <v>9880.1</v>
      </c>
      <c r="P47" s="40">
        <v>587.20000000000005</v>
      </c>
      <c r="Q47" s="11">
        <v>396.4</v>
      </c>
      <c r="R47" s="11">
        <v>132.1</v>
      </c>
      <c r="S47" s="16">
        <v>58.7</v>
      </c>
      <c r="T47" s="16">
        <v>2418.5</v>
      </c>
      <c r="U47" s="11">
        <v>396.4</v>
      </c>
      <c r="V47" s="11">
        <v>132.1</v>
      </c>
      <c r="W47" s="11">
        <v>58.7</v>
      </c>
      <c r="X47" s="39">
        <v>2082</v>
      </c>
      <c r="Y47" s="39">
        <v>1873.8</v>
      </c>
      <c r="Z47" s="39">
        <v>208.20000000000005</v>
      </c>
      <c r="AA47" s="11">
        <v>76722</v>
      </c>
      <c r="AB47" s="11">
        <v>9880.1</v>
      </c>
      <c r="AC47" s="11">
        <v>3293.3</v>
      </c>
      <c r="AD47" s="11">
        <f t="shared" si="0"/>
        <v>2402.3000000000002</v>
      </c>
      <c r="AE47" s="17">
        <f t="shared" si="1"/>
        <v>396.4</v>
      </c>
      <c r="AF47" s="17">
        <f t="shared" si="2"/>
        <v>2005.8999999999999</v>
      </c>
      <c r="AG47" s="17">
        <f t="shared" si="2"/>
        <v>266.90000000000003</v>
      </c>
      <c r="AH47" s="17">
        <f t="shared" si="3"/>
        <v>2669.2</v>
      </c>
      <c r="AI47" s="17"/>
    </row>
    <row r="48" spans="1:35" ht="30.75" x14ac:dyDescent="0.45">
      <c r="A48" s="28">
        <v>24</v>
      </c>
      <c r="B48" s="37" t="s">
        <v>28</v>
      </c>
      <c r="C48" s="26">
        <v>100</v>
      </c>
      <c r="D48" s="26" t="s">
        <v>13</v>
      </c>
      <c r="E48" s="47">
        <v>3078</v>
      </c>
      <c r="F48" s="27">
        <v>0.59319999999999995</v>
      </c>
      <c r="G48" s="27">
        <v>1.5258</v>
      </c>
      <c r="H48" s="9">
        <v>90</v>
      </c>
      <c r="I48" s="9">
        <v>10</v>
      </c>
      <c r="J48" s="39">
        <v>2770.2</v>
      </c>
      <c r="K48" s="11">
        <v>307.8</v>
      </c>
      <c r="L48" s="48">
        <v>0.86720164287224599</v>
      </c>
      <c r="M48" s="40">
        <v>2669.2</v>
      </c>
      <c r="N48" s="40">
        <v>66532.399999999994</v>
      </c>
      <c r="O48" s="40">
        <v>9880.1</v>
      </c>
      <c r="P48" s="40">
        <v>587.20000000000005</v>
      </c>
      <c r="Q48" s="11">
        <v>396.4</v>
      </c>
      <c r="R48" s="11">
        <v>132.1</v>
      </c>
      <c r="S48" s="16">
        <v>58.7</v>
      </c>
      <c r="T48" s="9">
        <v>2284.1</v>
      </c>
      <c r="U48" s="11">
        <v>396.4</v>
      </c>
      <c r="V48" s="11">
        <v>132.1</v>
      </c>
      <c r="W48" s="11">
        <v>93.3</v>
      </c>
      <c r="X48" s="39">
        <v>2082</v>
      </c>
      <c r="Y48" s="39">
        <v>1873.8</v>
      </c>
      <c r="Z48" s="39">
        <v>208.20000000000005</v>
      </c>
      <c r="AA48" s="11">
        <v>76722</v>
      </c>
      <c r="AB48" s="11">
        <v>9880.1</v>
      </c>
      <c r="AC48" s="11">
        <v>3293.3</v>
      </c>
      <c r="AD48" s="11">
        <f t="shared" si="0"/>
        <v>2402.3000000000002</v>
      </c>
      <c r="AE48" s="17">
        <f t="shared" si="1"/>
        <v>396.4</v>
      </c>
      <c r="AF48" s="17">
        <f t="shared" si="2"/>
        <v>2005.8999999999999</v>
      </c>
      <c r="AG48" s="17">
        <f t="shared" si="2"/>
        <v>301.50000000000006</v>
      </c>
      <c r="AH48" s="17">
        <f t="shared" si="3"/>
        <v>2703.7999999999997</v>
      </c>
      <c r="AI48" s="17"/>
    </row>
    <row r="49" spans="1:35" ht="30.75" x14ac:dyDescent="0.45">
      <c r="A49" s="28">
        <v>25</v>
      </c>
      <c r="B49" s="37" t="s">
        <v>47</v>
      </c>
      <c r="C49" s="26">
        <v>97</v>
      </c>
      <c r="D49" s="26" t="s">
        <v>13</v>
      </c>
      <c r="E49" s="47">
        <v>3078</v>
      </c>
      <c r="F49" s="27">
        <v>0.312</v>
      </c>
      <c r="G49" s="27">
        <v>1.5141</v>
      </c>
      <c r="H49" s="9">
        <v>90</v>
      </c>
      <c r="I49" s="9">
        <v>10</v>
      </c>
      <c r="J49" s="39">
        <v>2770.2</v>
      </c>
      <c r="K49" s="11">
        <v>307.8</v>
      </c>
      <c r="L49" s="48">
        <v>0.86720164287224599</v>
      </c>
      <c r="M49" s="40">
        <v>2669.2</v>
      </c>
      <c r="N49" s="40">
        <v>66532.399999999994</v>
      </c>
      <c r="O49" s="40">
        <v>9880.1</v>
      </c>
      <c r="P49" s="40">
        <v>587.79999999999995</v>
      </c>
      <c r="Q49" s="11">
        <v>395.9</v>
      </c>
      <c r="R49" s="11">
        <v>132.80000000000001</v>
      </c>
      <c r="S49" s="16">
        <v>59.1</v>
      </c>
      <c r="T49" s="11">
        <v>2419</v>
      </c>
      <c r="U49" s="11">
        <v>395.9</v>
      </c>
      <c r="V49" s="11">
        <v>132.79999999999998</v>
      </c>
      <c r="W49" s="11">
        <v>58.800000000000004</v>
      </c>
      <c r="X49" s="39">
        <v>2081.3999999999996</v>
      </c>
      <c r="Y49" s="39">
        <v>1873.9</v>
      </c>
      <c r="Z49" s="39">
        <v>207.49999999999955</v>
      </c>
      <c r="AA49" s="11">
        <v>76722</v>
      </c>
      <c r="AB49" s="11">
        <v>9880.1</v>
      </c>
      <c r="AC49" s="11">
        <v>3293.3</v>
      </c>
      <c r="AD49" s="11">
        <f t="shared" si="0"/>
        <v>2402.6</v>
      </c>
      <c r="AE49" s="17">
        <f t="shared" si="1"/>
        <v>395.9</v>
      </c>
      <c r="AF49" s="17">
        <f t="shared" si="2"/>
        <v>2006.7</v>
      </c>
      <c r="AG49" s="17">
        <f t="shared" si="2"/>
        <v>266.29999999999956</v>
      </c>
      <c r="AH49" s="17">
        <f t="shared" si="3"/>
        <v>2668.8999999999996</v>
      </c>
      <c r="AI49" s="17"/>
    </row>
    <row r="50" spans="1:35" ht="30.75" x14ac:dyDescent="0.4">
      <c r="A50" s="29"/>
      <c r="B50" s="30" t="s">
        <v>29</v>
      </c>
      <c r="C50" s="49">
        <v>3492</v>
      </c>
      <c r="D50" s="29"/>
      <c r="E50" s="50">
        <v>76722</v>
      </c>
      <c r="F50" s="9"/>
      <c r="G50" s="9"/>
      <c r="H50" s="9"/>
      <c r="I50" s="9"/>
      <c r="J50" s="50">
        <v>69049.799999999974</v>
      </c>
      <c r="K50" s="50">
        <v>7672.2000000000025</v>
      </c>
      <c r="L50" s="10"/>
      <c r="M50" s="40">
        <v>66532.39999999998</v>
      </c>
      <c r="N50" s="40"/>
      <c r="O50" s="40"/>
      <c r="P50" s="40">
        <v>14637.100000000004</v>
      </c>
      <c r="Q50" s="47">
        <v>9880.0999999999967</v>
      </c>
      <c r="R50" s="47">
        <v>3293.3999999999992</v>
      </c>
      <c r="S50" s="47">
        <v>1463.6000000000004</v>
      </c>
      <c r="T50" s="47">
        <v>59880.6</v>
      </c>
      <c r="U50" s="47">
        <v>9880.0999999999967</v>
      </c>
      <c r="V50" s="47">
        <v>3293.3999999999992</v>
      </c>
      <c r="W50" s="47">
        <v>1567.1000000000004</v>
      </c>
      <c r="X50" s="39">
        <v>51895.3</v>
      </c>
      <c r="Y50" s="50">
        <v>46706.600000000013</v>
      </c>
      <c r="Z50" s="50">
        <v>5188.6999999999989</v>
      </c>
      <c r="AA50" s="31" t="s">
        <v>38</v>
      </c>
      <c r="AB50" s="31" t="s">
        <v>38</v>
      </c>
      <c r="AC50" s="31" t="s">
        <v>38</v>
      </c>
      <c r="AD50" s="15" t="e">
        <f>SUM(AD25+AD26+AD27+AD28+AD29+AD30+AD31+AD32+AD33+AD34+AD35+AD36+AD37+AD38+#REF!+AD40+AD41+AD42+AD43+AD44+AD45+AD46+AD47+AD48+AD49)</f>
        <v>#REF!</v>
      </c>
      <c r="AE50" s="17">
        <f>SUM(AE25:AE49)</f>
        <v>9483.6999999999971</v>
      </c>
      <c r="AF50" s="17">
        <f>SUM(AF25:AF49)</f>
        <v>47994.100000000013</v>
      </c>
      <c r="AG50" s="17">
        <f>SUM(AG25:AG49)</f>
        <v>6488.8999999999978</v>
      </c>
      <c r="AH50" s="17">
        <f t="shared" si="3"/>
        <v>63966.700000000012</v>
      </c>
    </row>
    <row r="51" spans="1:35" ht="30.75" x14ac:dyDescent="0.4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4"/>
      <c r="M51" s="54"/>
      <c r="N51" s="54"/>
      <c r="O51" s="54"/>
      <c r="P51" s="54"/>
      <c r="Q51" s="54"/>
      <c r="R51" s="54"/>
      <c r="S51" s="54"/>
      <c r="T51" s="53"/>
      <c r="U51" s="53"/>
      <c r="V51" s="53"/>
      <c r="W51" s="53"/>
      <c r="X51" s="53"/>
      <c r="Y51" s="53"/>
      <c r="AD51" s="32"/>
    </row>
    <row r="52" spans="1:35" ht="108" customHeight="1" x14ac:dyDescent="0.45">
      <c r="A52" s="53"/>
      <c r="B52" s="79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D52" s="32"/>
    </row>
    <row r="53" spans="1:35" ht="30.75" x14ac:dyDescent="0.45">
      <c r="A53" s="53"/>
      <c r="B53" s="53"/>
      <c r="C53" s="53"/>
      <c r="D53" s="53"/>
      <c r="E53" s="53"/>
      <c r="F53" s="53"/>
      <c r="G53" s="53"/>
      <c r="H53" s="53"/>
      <c r="I53" s="55"/>
      <c r="J53" s="53"/>
      <c r="K53" s="53"/>
      <c r="L53" s="56"/>
      <c r="M53" s="57"/>
      <c r="N53" s="57"/>
      <c r="O53" s="57"/>
      <c r="P53" s="55"/>
      <c r="Q53" s="55"/>
      <c r="R53" s="55"/>
      <c r="S53" s="54"/>
      <c r="T53" s="53"/>
      <c r="U53" s="53"/>
      <c r="V53" s="53"/>
      <c r="W53" s="53"/>
      <c r="X53" s="53"/>
      <c r="Y53" s="53"/>
      <c r="AD53" s="32"/>
    </row>
    <row r="54" spans="1:35" ht="30.75" x14ac:dyDescent="0.4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54"/>
      <c r="N54" s="54"/>
      <c r="O54" s="54"/>
      <c r="P54" s="54"/>
      <c r="Q54" s="54"/>
      <c r="R54" s="54"/>
      <c r="S54" s="54"/>
      <c r="T54" s="53"/>
      <c r="U54" s="53"/>
      <c r="V54" s="53"/>
      <c r="W54" s="53"/>
      <c r="X54" s="53"/>
      <c r="Y54" s="53"/>
      <c r="AD54" s="32"/>
    </row>
    <row r="55" spans="1:35" ht="30.75" x14ac:dyDescent="0.4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4"/>
      <c r="M55" s="54"/>
      <c r="N55" s="54"/>
      <c r="O55" s="54"/>
      <c r="P55" s="54"/>
      <c r="Q55" s="54"/>
      <c r="R55" s="54"/>
      <c r="S55" s="54"/>
      <c r="T55" s="53"/>
      <c r="U55" s="53"/>
      <c r="V55" s="53"/>
      <c r="W55" s="53"/>
      <c r="X55" s="53"/>
      <c r="Y55" s="53"/>
      <c r="AD55" s="32"/>
    </row>
    <row r="56" spans="1:35" x14ac:dyDescent="0.2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</row>
    <row r="57" spans="1:35" x14ac:dyDescent="0.25"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</row>
    <row r="58" spans="1:35" ht="28.5" x14ac:dyDescent="0.45"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D58" s="17">
        <f>SUM(AE50+AF50+AG50)</f>
        <v>63966.700000000012</v>
      </c>
      <c r="AF58" s="33">
        <f>SUM(AE50+AF50)</f>
        <v>57477.80000000001</v>
      </c>
    </row>
  </sheetData>
  <mergeCells count="36">
    <mergeCell ref="C12:Y12"/>
    <mergeCell ref="C3:R3"/>
    <mergeCell ref="C6:R6"/>
    <mergeCell ref="C7:R7"/>
    <mergeCell ref="C8:R8"/>
    <mergeCell ref="C9:R9"/>
    <mergeCell ref="C10:R10"/>
    <mergeCell ref="C11:R11"/>
    <mergeCell ref="C14:R14"/>
    <mergeCell ref="C13:R13"/>
    <mergeCell ref="A17:AD17"/>
    <mergeCell ref="M20:M22"/>
    <mergeCell ref="AA20:AA22"/>
    <mergeCell ref="AB20:AB22"/>
    <mergeCell ref="AC20:AC22"/>
    <mergeCell ref="AD20:AD22"/>
    <mergeCell ref="A20:A22"/>
    <mergeCell ref="B20:B22"/>
    <mergeCell ref="C20:C22"/>
    <mergeCell ref="D20:D22"/>
    <mergeCell ref="E20:E22"/>
    <mergeCell ref="F20:G21"/>
    <mergeCell ref="H20:I21"/>
    <mergeCell ref="J20:K21"/>
    <mergeCell ref="L20:L22"/>
    <mergeCell ref="P20:P22"/>
    <mergeCell ref="AE20:AH20"/>
    <mergeCell ref="B56:Z58"/>
    <mergeCell ref="B52:Z52"/>
    <mergeCell ref="Y20:Z20"/>
    <mergeCell ref="Q21:R21"/>
    <mergeCell ref="S21:S22"/>
    <mergeCell ref="Q20:S20"/>
    <mergeCell ref="T20:T22"/>
    <mergeCell ref="U20:W20"/>
    <mergeCell ref="X20:X22"/>
  </mergeCells>
  <pageMargins left="0.51181102362204722" right="0.51181102362204722" top="0.74803149606299213" bottom="0.74803149606299213" header="0.31496062992125984" footer="0.31496062992125984"/>
  <pageSetup paperSize="9" scale="28" orientation="landscape" r:id="rId1"/>
  <colBreaks count="1" manualBreakCount="1">
    <brk id="26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уточненный</vt:lpstr>
      <vt:lpstr>уточненный!Область_печати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Минфин области</cp:lastModifiedBy>
  <cp:lastPrinted>2018-10-30T13:09:44Z</cp:lastPrinted>
  <dcterms:created xsi:type="dcterms:W3CDTF">2017-10-24T20:43:53Z</dcterms:created>
  <dcterms:modified xsi:type="dcterms:W3CDTF">2018-11-06T05:11:18Z</dcterms:modified>
</cp:coreProperties>
</file>